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oight\Downloads\"/>
    </mc:Choice>
  </mc:AlternateContent>
  <xr:revisionPtr revIDLastSave="0" documentId="13_ncr:1_{CD80ADB0-F422-4832-91BB-C70EE43877A3}" xr6:coauthVersionLast="47" xr6:coauthVersionMax="47" xr10:uidLastSave="{00000000-0000-0000-0000-000000000000}"/>
  <bookViews>
    <workbookView xWindow="1500" yWindow="1500" windowWidth="17280" windowHeight="8880" xr2:uid="{3D73B90C-3F83-4B86-87BC-58E263E9CE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64" i="1"/>
  <c r="A64" i="1"/>
  <c r="B63" i="1"/>
  <c r="A63" i="1"/>
  <c r="B61" i="1"/>
  <c r="A61" i="1"/>
  <c r="B59" i="1"/>
  <c r="A59" i="1"/>
  <c r="B57" i="1"/>
  <c r="A57" i="1"/>
  <c r="B55" i="1"/>
  <c r="A55" i="1"/>
  <c r="B54" i="1"/>
  <c r="A54" i="1"/>
  <c r="B52" i="1"/>
  <c r="A52" i="1"/>
  <c r="B51" i="1"/>
  <c r="A51" i="1"/>
  <c r="B50" i="1"/>
  <c r="A50" i="1"/>
  <c r="B49" i="1"/>
  <c r="A49" i="1"/>
  <c r="B47" i="1"/>
  <c r="A47" i="1"/>
  <c r="B46" i="1"/>
  <c r="A46" i="1"/>
  <c r="B45" i="1"/>
  <c r="A45" i="1"/>
  <c r="B43" i="1"/>
  <c r="A43" i="1"/>
  <c r="B42" i="1"/>
  <c r="A42" i="1"/>
  <c r="B41" i="1"/>
  <c r="A41" i="1"/>
  <c r="B40" i="1"/>
  <c r="A40" i="1"/>
  <c r="B39" i="1"/>
  <c r="A39" i="1"/>
  <c r="B37" i="1"/>
  <c r="A37" i="1"/>
  <c r="B36" i="1"/>
  <c r="A36" i="1"/>
  <c r="B35" i="1"/>
  <c r="A35" i="1"/>
  <c r="B34" i="1"/>
  <c r="A34" i="1"/>
  <c r="B31" i="1"/>
  <c r="A31" i="1"/>
  <c r="B30" i="1"/>
  <c r="A30" i="1"/>
  <c r="A29" i="1"/>
  <c r="B28" i="1"/>
  <c r="A28" i="1"/>
  <c r="B27" i="1"/>
  <c r="A27" i="1"/>
  <c r="B22" i="1"/>
  <c r="A22" i="1"/>
  <c r="B21" i="1"/>
  <c r="A21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1" i="1"/>
  <c r="A11" i="1"/>
  <c r="B9" i="1"/>
  <c r="A9" i="1"/>
  <c r="B7" i="1"/>
  <c r="A7" i="1"/>
  <c r="B6" i="1"/>
  <c r="A6" i="1"/>
  <c r="B2" i="1"/>
  <c r="A2" i="1"/>
</calcChain>
</file>

<file path=xl/sharedStrings.xml><?xml version="1.0" encoding="utf-8"?>
<sst xmlns="http://schemas.openxmlformats.org/spreadsheetml/2006/main" count="1040" uniqueCount="364">
  <si>
    <t>Student First Name</t>
  </si>
  <si>
    <t>Student Last Name</t>
  </si>
  <si>
    <t>Award</t>
  </si>
  <si>
    <t>Amount</t>
  </si>
  <si>
    <t>Campus</t>
  </si>
  <si>
    <t>School District</t>
  </si>
  <si>
    <t>Program</t>
  </si>
  <si>
    <t>Outstanding Student</t>
  </si>
  <si>
    <t>Brownstown</t>
  </si>
  <si>
    <t>Hempfield</t>
  </si>
  <si>
    <t>Computer Networking</t>
  </si>
  <si>
    <t>Student of Merit</t>
  </si>
  <si>
    <t>Cocalico</t>
  </si>
  <si>
    <t>SkillsUSA Award</t>
  </si>
  <si>
    <t>Penn Manor</t>
  </si>
  <si>
    <t>Plumbing</t>
  </si>
  <si>
    <t>Manheim Central</t>
  </si>
  <si>
    <t>Painting</t>
  </si>
  <si>
    <t>Manheim Township</t>
  </si>
  <si>
    <t>Interactive Media</t>
  </si>
  <si>
    <t>Allan "Kenny"</t>
  </si>
  <si>
    <t>De Leon Marroquin</t>
  </si>
  <si>
    <t>Most Improved Student</t>
  </si>
  <si>
    <t>Elizabethtown</t>
  </si>
  <si>
    <t>MVP (Most Valuable Painter) Award</t>
  </si>
  <si>
    <t>Warwick</t>
  </si>
  <si>
    <t>NTHS Attributes Award</t>
  </si>
  <si>
    <t>Electrical</t>
  </si>
  <si>
    <t>Donegal</t>
  </si>
  <si>
    <t>HVAC</t>
  </si>
  <si>
    <t>Commercial Art</t>
  </si>
  <si>
    <t>Honor Roll All 4 Marking Periods</t>
  </si>
  <si>
    <t>Get Er Done Award</t>
  </si>
  <si>
    <t>Solanco</t>
  </si>
  <si>
    <t>Power Sports</t>
  </si>
  <si>
    <t>Co-Op Award</t>
  </si>
  <si>
    <t>Heavy Equipment</t>
  </si>
  <si>
    <t>Fabian</t>
  </si>
  <si>
    <t>Guerrero Medina</t>
  </si>
  <si>
    <t>Cabinetmaking</t>
  </si>
  <si>
    <t>$100 check</t>
  </si>
  <si>
    <t>Photography</t>
  </si>
  <si>
    <t>Digital Design</t>
  </si>
  <si>
    <t>Columbia</t>
  </si>
  <si>
    <t>Garden Spot</t>
  </si>
  <si>
    <t>MHL</t>
  </si>
  <si>
    <t>Ephrata</t>
  </si>
  <si>
    <t>Architectural CAD</t>
  </si>
  <si>
    <t>Millersville Women's Club</t>
  </si>
  <si>
    <t>Conestoga Valley</t>
  </si>
  <si>
    <t>Lampeter-Strasburg</t>
  </si>
  <si>
    <t>Oustanding Student</t>
  </si>
  <si>
    <t>Lancaster County Christian School</t>
  </si>
  <si>
    <t>School District of Lancaster</t>
  </si>
  <si>
    <t>Mason</t>
  </si>
  <si>
    <t>Adonijah</t>
  </si>
  <si>
    <t>Foundation Workforce Grant</t>
  </si>
  <si>
    <t>Mount Joy</t>
  </si>
  <si>
    <t>Electro Mechanical</t>
  </si>
  <si>
    <t>Nicole</t>
  </si>
  <si>
    <t>Auquilla</t>
  </si>
  <si>
    <t>Baking &amp; Pastry</t>
  </si>
  <si>
    <t>Cadel</t>
  </si>
  <si>
    <t>Barber</t>
  </si>
  <si>
    <t>Outstanding</t>
  </si>
  <si>
    <t xml:space="preserve">Owen </t>
  </si>
  <si>
    <t>Brady</t>
  </si>
  <si>
    <t>Award of Merit</t>
  </si>
  <si>
    <t>Welding</t>
  </si>
  <si>
    <t>Roan</t>
  </si>
  <si>
    <t>Brooks</t>
  </si>
  <si>
    <t>Culinary</t>
  </si>
  <si>
    <t>Carter</t>
  </si>
  <si>
    <t>Butts</t>
  </si>
  <si>
    <t>Carpentry</t>
  </si>
  <si>
    <t>Hannah</t>
  </si>
  <si>
    <t>Advanced Health Careers</t>
  </si>
  <si>
    <t xml:space="preserve">Elias </t>
  </si>
  <si>
    <t>Choc Chen</t>
  </si>
  <si>
    <t>Luis</t>
  </si>
  <si>
    <t>Coello</t>
  </si>
  <si>
    <t xml:space="preserve">Benjamin </t>
  </si>
  <si>
    <t>Dice</t>
  </si>
  <si>
    <t>Colby Hall Memorial Scholarship</t>
  </si>
  <si>
    <t xml:space="preserve">Kaylee </t>
  </si>
  <si>
    <t>Dougherty</t>
  </si>
  <si>
    <t xml:space="preserve">Jade </t>
  </si>
  <si>
    <t>Eckenrod</t>
  </si>
  <si>
    <t>Daphne</t>
  </si>
  <si>
    <t>Eisenhauer</t>
  </si>
  <si>
    <t>Millersville Women's Club Award</t>
  </si>
  <si>
    <t>Chelsie</t>
  </si>
  <si>
    <t>Enright</t>
  </si>
  <si>
    <t>Protective Services</t>
  </si>
  <si>
    <t>Thomas</t>
  </si>
  <si>
    <t>Feguer</t>
  </si>
  <si>
    <t>Foundation Scholarship</t>
  </si>
  <si>
    <t>Metal Fabrication</t>
  </si>
  <si>
    <t>Brianna</t>
  </si>
  <si>
    <t>Fox</t>
  </si>
  <si>
    <t>Brennan</t>
  </si>
  <si>
    <t>Frymoyer</t>
  </si>
  <si>
    <t>Precision Machine</t>
  </si>
  <si>
    <t>Brayden</t>
  </si>
  <si>
    <t>Givens</t>
  </si>
  <si>
    <t xml:space="preserve">Ben </t>
  </si>
  <si>
    <t>Gontz</t>
  </si>
  <si>
    <t>Raquel</t>
  </si>
  <si>
    <t>Gonzalez</t>
  </si>
  <si>
    <t>Early Childhood</t>
  </si>
  <si>
    <t>Kendra</t>
  </si>
  <si>
    <t>Griffie</t>
  </si>
  <si>
    <t>Culinary Award</t>
  </si>
  <si>
    <t>Carly</t>
  </si>
  <si>
    <t>Groff</t>
  </si>
  <si>
    <t>Cody</t>
  </si>
  <si>
    <t>Grubbs</t>
  </si>
  <si>
    <t>Rachel</t>
  </si>
  <si>
    <t>Gullaksen</t>
  </si>
  <si>
    <t>Colin</t>
  </si>
  <si>
    <t>Hepler</t>
  </si>
  <si>
    <t>Mamie</t>
  </si>
  <si>
    <t>Hilton</t>
  </si>
  <si>
    <t>Caedman</t>
  </si>
  <si>
    <t>Hoover</t>
  </si>
  <si>
    <t>Lancaster County Code Grant</t>
  </si>
  <si>
    <t xml:space="preserve">Madelyn </t>
  </si>
  <si>
    <t>Houck</t>
  </si>
  <si>
    <t>Christopher</t>
  </si>
  <si>
    <t>Hubbs</t>
  </si>
  <si>
    <t>Seth</t>
  </si>
  <si>
    <t>Kerns</t>
  </si>
  <si>
    <t>Jayven</t>
  </si>
  <si>
    <t>Keys</t>
  </si>
  <si>
    <t>Jacqueline</t>
  </si>
  <si>
    <t>Kubembereza</t>
  </si>
  <si>
    <t>Maddox</t>
  </si>
  <si>
    <t>Layton</t>
  </si>
  <si>
    <t>Luke</t>
  </si>
  <si>
    <t>Lippert</t>
  </si>
  <si>
    <t>Omar</t>
  </si>
  <si>
    <t>Lopez</t>
  </si>
  <si>
    <t>Callie</t>
  </si>
  <si>
    <t>Love-Morris</t>
  </si>
  <si>
    <t>Gina/Tony Gillespie Legacy</t>
  </si>
  <si>
    <t>Kiah</t>
  </si>
  <si>
    <t>McComsey</t>
  </si>
  <si>
    <t>Jonathan</t>
  </si>
  <si>
    <t>McNally</t>
  </si>
  <si>
    <t xml:space="preserve">Jackson </t>
  </si>
  <si>
    <t>Messerole</t>
  </si>
  <si>
    <t xml:space="preserve">Carson </t>
  </si>
  <si>
    <t>Miller</t>
  </si>
  <si>
    <t>Kasey</t>
  </si>
  <si>
    <t>Mitchell</t>
  </si>
  <si>
    <t xml:space="preserve">Katelynn </t>
  </si>
  <si>
    <t>Myer</t>
  </si>
  <si>
    <t>Lancaster County Firefighters Education Found.</t>
  </si>
  <si>
    <t>Dylan</t>
  </si>
  <si>
    <t>Oberholtzer</t>
  </si>
  <si>
    <t>Isabelle</t>
  </si>
  <si>
    <t>Overdorf</t>
  </si>
  <si>
    <t>Matthew</t>
  </si>
  <si>
    <t>Plank</t>
  </si>
  <si>
    <t xml:space="preserve">Aubrey </t>
  </si>
  <si>
    <t>Powell</t>
  </si>
  <si>
    <t>Zachary</t>
  </si>
  <si>
    <t>Rhineer</t>
  </si>
  <si>
    <t>Bryce</t>
  </si>
  <si>
    <t>Riehl</t>
  </si>
  <si>
    <t>Abigail</t>
  </si>
  <si>
    <t>Rohr</t>
  </si>
  <si>
    <t>Braxton</t>
  </si>
  <si>
    <t>Rupp</t>
  </si>
  <si>
    <t xml:space="preserve">Ana </t>
  </si>
  <si>
    <t>Santiago</t>
  </si>
  <si>
    <t>Shyann</t>
  </si>
  <si>
    <t>Sauder</t>
  </si>
  <si>
    <t>Shaffer</t>
  </si>
  <si>
    <t>Staton</t>
  </si>
  <si>
    <t>Kaleigh</t>
  </si>
  <si>
    <t>Swayne</t>
  </si>
  <si>
    <t>Rustam</t>
  </si>
  <si>
    <t>Ahmadi</t>
  </si>
  <si>
    <t>Willow Street</t>
  </si>
  <si>
    <t>Collision Repair</t>
  </si>
  <si>
    <t>Katherine</t>
  </si>
  <si>
    <t>Arsenault</t>
  </si>
  <si>
    <t>Nursing Assistant</t>
  </si>
  <si>
    <t>Kelly</t>
  </si>
  <si>
    <t>Barker</t>
  </si>
  <si>
    <t>Breanna</t>
  </si>
  <si>
    <t>Brittain</t>
  </si>
  <si>
    <t>Medical Assistant</t>
  </si>
  <si>
    <t>Evan</t>
  </si>
  <si>
    <t>Buswell</t>
  </si>
  <si>
    <t>Workforce Grant</t>
  </si>
  <si>
    <t>Automotive Technology</t>
  </si>
  <si>
    <t>Adrianna</t>
  </si>
  <si>
    <t>Cabezas</t>
  </si>
  <si>
    <t>Patient Care Technician</t>
  </si>
  <si>
    <t>Grace</t>
  </si>
  <si>
    <t>Caldwell</t>
  </si>
  <si>
    <t>Ian</t>
  </si>
  <si>
    <t>Cassells</t>
  </si>
  <si>
    <t>Aaliyah</t>
  </si>
  <si>
    <t>Collazo</t>
  </si>
  <si>
    <t>Issac</t>
  </si>
  <si>
    <t>Cortes</t>
  </si>
  <si>
    <t>Diesel</t>
  </si>
  <si>
    <t>Cole</t>
  </si>
  <si>
    <t>Dimitris</t>
  </si>
  <si>
    <t>Rosemary</t>
  </si>
  <si>
    <t>Eagan</t>
  </si>
  <si>
    <t>Adult Student</t>
  </si>
  <si>
    <t>Dental Assistant- Adult</t>
  </si>
  <si>
    <t>Kayla</t>
  </si>
  <si>
    <t>Ellinger</t>
  </si>
  <si>
    <t>Animal Production Science &amp; Technology</t>
  </si>
  <si>
    <t>Joseph</t>
  </si>
  <si>
    <t>Fleischer</t>
  </si>
  <si>
    <t>Louis and Dick Vermeil</t>
  </si>
  <si>
    <t>Auto Technology</t>
  </si>
  <si>
    <t>Lindy</t>
  </si>
  <si>
    <t>Florian</t>
  </si>
  <si>
    <t>Wyatt</t>
  </si>
  <si>
    <t>Fritz</t>
  </si>
  <si>
    <t>Ben</t>
  </si>
  <si>
    <t>Garman</t>
  </si>
  <si>
    <t>Kimberly</t>
  </si>
  <si>
    <t>Ginny/Tony Gillespie Legacy</t>
  </si>
  <si>
    <t>Brody</t>
  </si>
  <si>
    <t>Jaydon</t>
  </si>
  <si>
    <t>Jon H. Poteat Scholarship</t>
  </si>
  <si>
    <t>Magdalena</t>
  </si>
  <si>
    <t>Guzman</t>
  </si>
  <si>
    <t>Hofmann</t>
  </si>
  <si>
    <t>3 year Welding</t>
  </si>
  <si>
    <t>Kendal</t>
  </si>
  <si>
    <t>Hohenwarter</t>
  </si>
  <si>
    <t>DeKalb Agricultural Accomplishment Award</t>
  </si>
  <si>
    <t>Ruth</t>
  </si>
  <si>
    <t>Lamure</t>
  </si>
  <si>
    <t>Ashland Foundation</t>
  </si>
  <si>
    <t>Kaylee</t>
  </si>
  <si>
    <t>LoVerso</t>
  </si>
  <si>
    <t>Jasen</t>
  </si>
  <si>
    <t>Lutz</t>
  </si>
  <si>
    <t>Nevaya</t>
  </si>
  <si>
    <t>Marquez</t>
  </si>
  <si>
    <t>Elisabeth</t>
  </si>
  <si>
    <t>Martin</t>
  </si>
  <si>
    <t>Animal Production, Science and Tech</t>
  </si>
  <si>
    <t>Jaysonet Caleb</t>
  </si>
  <si>
    <t>Martinez</t>
  </si>
  <si>
    <t>Madison</t>
  </si>
  <si>
    <t>Mayers</t>
  </si>
  <si>
    <t>Kendrick</t>
  </si>
  <si>
    <t>Mazariegos Eby</t>
  </si>
  <si>
    <t>Cayleigh</t>
  </si>
  <si>
    <t>Metz</t>
  </si>
  <si>
    <t>Veterinary Assistant</t>
  </si>
  <si>
    <t>Joshua</t>
  </si>
  <si>
    <t>Mummau</t>
  </si>
  <si>
    <t>Homeschool</t>
  </si>
  <si>
    <t>Korena</t>
  </si>
  <si>
    <t>Musser</t>
  </si>
  <si>
    <t>Destiny</t>
  </si>
  <si>
    <t>Myers</t>
  </si>
  <si>
    <t>Davis</t>
  </si>
  <si>
    <t>Oppenheim</t>
  </si>
  <si>
    <t>Nayla</t>
  </si>
  <si>
    <t>Ortiz</t>
  </si>
  <si>
    <t>Health Care</t>
  </si>
  <si>
    <t>Malaysia</t>
  </si>
  <si>
    <t>Padilla</t>
  </si>
  <si>
    <t>Willow Street Faculty Workforce Award</t>
  </si>
  <si>
    <t>Dental Assistant</t>
  </si>
  <si>
    <t>Painter</t>
  </si>
  <si>
    <t>Mya</t>
  </si>
  <si>
    <t>Penrose</t>
  </si>
  <si>
    <t>LCCTC PN</t>
  </si>
  <si>
    <t>Jade</t>
  </si>
  <si>
    <t>Pham</t>
  </si>
  <si>
    <t>Dental Assistant- Secondary</t>
  </si>
  <si>
    <t>Camden</t>
  </si>
  <si>
    <t>Ramos</t>
  </si>
  <si>
    <t>Tyler</t>
  </si>
  <si>
    <t>Rightnour</t>
  </si>
  <si>
    <t>Anan</t>
  </si>
  <si>
    <t>Sewuyew</t>
  </si>
  <si>
    <t>Willow Street Faculty Scholarship</t>
  </si>
  <si>
    <t>Shore</t>
  </si>
  <si>
    <t>Chace</t>
  </si>
  <si>
    <t>Smith</t>
  </si>
  <si>
    <t>Madisyn</t>
  </si>
  <si>
    <t>Stoll</t>
  </si>
  <si>
    <t>Draven</t>
  </si>
  <si>
    <t>Taylor</t>
  </si>
  <si>
    <t>Lennisecia</t>
  </si>
  <si>
    <t>Torres</t>
  </si>
  <si>
    <t>Wagner</t>
  </si>
  <si>
    <t>Dental Assisting</t>
  </si>
  <si>
    <t>Selena</t>
  </si>
  <si>
    <t>General</t>
  </si>
  <si>
    <t>Vet Assistant</t>
  </si>
  <si>
    <t>Kassidy</t>
  </si>
  <si>
    <t>Wilson</t>
  </si>
  <si>
    <t>Marina</t>
  </si>
  <si>
    <t>Youssef</t>
  </si>
  <si>
    <t>Dovev</t>
  </si>
  <si>
    <t>Yudof</t>
  </si>
  <si>
    <t>Morgan</t>
  </si>
  <si>
    <t>Zerbe-Strausbaugh</t>
  </si>
  <si>
    <t>Alia</t>
  </si>
  <si>
    <t>Zook</t>
  </si>
  <si>
    <t>Elmer</t>
  </si>
  <si>
    <t>Coc Coy</t>
  </si>
  <si>
    <t>Kaydan</t>
  </si>
  <si>
    <t>Pease</t>
  </si>
  <si>
    <t>Savannah</t>
  </si>
  <si>
    <t>Hagen</t>
  </si>
  <si>
    <t>Lancaster County Code Association</t>
  </si>
  <si>
    <t>Naome</t>
  </si>
  <si>
    <t>Siyoum</t>
  </si>
  <si>
    <t>All Around Great Student</t>
  </si>
  <si>
    <t>Digital Design and Print Media</t>
  </si>
  <si>
    <t>Abdiel</t>
  </si>
  <si>
    <t>Lavarias Santiago</t>
  </si>
  <si>
    <t>LCCTF Susquehanna Litho Club</t>
  </si>
  <si>
    <t>Interactive Media and Web Design</t>
  </si>
  <si>
    <t>Camila</t>
  </si>
  <si>
    <t>Arguello-Lopez</t>
  </si>
  <si>
    <t>Logan</t>
  </si>
  <si>
    <t>Gebhard</t>
  </si>
  <si>
    <t>Electrical Construction</t>
  </si>
  <si>
    <t>Nichole</t>
  </si>
  <si>
    <t>Hollinger</t>
  </si>
  <si>
    <t>Alecsy</t>
  </si>
  <si>
    <t>Vega</t>
  </si>
  <si>
    <t>Alyssa</t>
  </si>
  <si>
    <t>Bair</t>
  </si>
  <si>
    <t>ELANCO</t>
  </si>
  <si>
    <t>Blake</t>
  </si>
  <si>
    <t>Fasnacht</t>
  </si>
  <si>
    <t>Nathaniel</t>
  </si>
  <si>
    <t>Sanger</t>
  </si>
  <si>
    <t>Garret</t>
  </si>
  <si>
    <t>Harnish</t>
  </si>
  <si>
    <t>Connor</t>
  </si>
  <si>
    <t>Hallacher</t>
  </si>
  <si>
    <t>Jose</t>
  </si>
  <si>
    <t>Mendez</t>
  </si>
  <si>
    <t>Emily</t>
  </si>
  <si>
    <t>Rivas</t>
  </si>
  <si>
    <t>Anderson</t>
  </si>
  <si>
    <t>Mackenzie</t>
  </si>
  <si>
    <t>Thompson</t>
  </si>
  <si>
    <t>Kaylie</t>
  </si>
  <si>
    <t>Johnson</t>
  </si>
  <si>
    <t>Daniel</t>
  </si>
  <si>
    <t>Abbie Hanlon Workforce Grant</t>
  </si>
  <si>
    <t>Pequea Valley</t>
  </si>
  <si>
    <t>Lancaster Catholic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</si>
</sst>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wrapText="1"/>
    </xf>
    <xf numFmtId="0" fontId="2" fillId="0" borderId="2" xfId="0" applyFont="1" applyBorder="1"/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6508-111E-420E-B9E5-87B4D3078486}">
  <dimension ref="A1:G187"/>
  <sheetViews>
    <sheetView tabSelected="1" topLeftCell="A16" zoomScale="76" zoomScaleNormal="76" workbookViewId="0">
      <selection activeCell="C33" sqref="C33"/>
    </sheetView>
  </sheetViews>
  <sheetFormatPr defaultRowHeight="14.4" x14ac:dyDescent="0.3"/>
  <cols>
    <col min="1" max="1" width="20.109375" bestFit="1" customWidth="1"/>
    <col min="2" max="2" width="19.88671875" bestFit="1" customWidth="1"/>
    <col min="3" max="3" width="45.6640625" bestFit="1" customWidth="1"/>
    <col min="4" max="4" width="11.44140625" bestFit="1" customWidth="1"/>
    <col min="5" max="5" width="13.5546875" bestFit="1" customWidth="1"/>
    <col min="6" max="6" width="26.88671875" bestFit="1" customWidth="1"/>
    <col min="7" max="7" width="39.6640625" bestFit="1" customWidth="1"/>
  </cols>
  <sheetData>
    <row r="1" spans="1:7" ht="15.6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ht="15.6" x14ac:dyDescent="0.3">
      <c r="A2" s="3" t="str">
        <f ca="1">IFERROR(__xludf.DUMMYFUNCTION("SPLIT(A8, "" "")"),"Elijah")</f>
        <v>Elijah</v>
      </c>
      <c r="B2" s="4" t="str">
        <f ca="1">IFERROR(__xludf.DUMMYFUNCTION("""COMPUTED_VALUE"""),"Ali")</f>
        <v>Ali</v>
      </c>
      <c r="C2" s="4" t="s">
        <v>7</v>
      </c>
      <c r="D2" s="5"/>
      <c r="E2" s="6" t="s">
        <v>8</v>
      </c>
      <c r="F2" s="7" t="s">
        <v>9</v>
      </c>
      <c r="G2" s="6" t="s">
        <v>10</v>
      </c>
    </row>
    <row r="3" spans="1:7" ht="15.6" x14ac:dyDescent="0.3">
      <c r="A3" s="3" t="s">
        <v>356</v>
      </c>
      <c r="B3" s="4" t="s">
        <v>355</v>
      </c>
      <c r="C3" s="3" t="s">
        <v>230</v>
      </c>
      <c r="D3" s="8">
        <v>250</v>
      </c>
      <c r="E3" s="6" t="s">
        <v>8</v>
      </c>
      <c r="F3" s="7" t="s">
        <v>50</v>
      </c>
      <c r="G3" s="6" t="s">
        <v>39</v>
      </c>
    </row>
    <row r="4" spans="1:7" ht="15.6" x14ac:dyDescent="0.3">
      <c r="A4" s="3" t="s">
        <v>331</v>
      </c>
      <c r="B4" s="4" t="s">
        <v>332</v>
      </c>
      <c r="C4" s="4" t="s">
        <v>96</v>
      </c>
      <c r="D4" s="5">
        <v>500</v>
      </c>
      <c r="E4" s="6" t="s">
        <v>8</v>
      </c>
      <c r="F4" s="7" t="s">
        <v>46</v>
      </c>
      <c r="G4" s="6" t="s">
        <v>30</v>
      </c>
    </row>
    <row r="5" spans="1:7" ht="15.6" x14ac:dyDescent="0.3">
      <c r="A5" s="3" t="s">
        <v>340</v>
      </c>
      <c r="B5" s="4" t="s">
        <v>341</v>
      </c>
      <c r="C5" s="3" t="s">
        <v>56</v>
      </c>
      <c r="D5" s="8">
        <v>500</v>
      </c>
      <c r="E5" s="6" t="s">
        <v>8</v>
      </c>
      <c r="F5" s="6" t="s">
        <v>342</v>
      </c>
      <c r="G5" s="6" t="s">
        <v>41</v>
      </c>
    </row>
    <row r="6" spans="1:7" ht="15.6" x14ac:dyDescent="0.3">
      <c r="A6" s="3" t="str">
        <f ca="1">IFERROR(__xludf.DUMMYFUNCTION("SPLIT(A9, "" "")"),"Derrick")</f>
        <v>Derrick</v>
      </c>
      <c r="B6" s="4" t="str">
        <f ca="1">IFERROR(__xludf.DUMMYFUNCTION("""COMPUTED_VALUE"""),"Belzince")</f>
        <v>Belzince</v>
      </c>
      <c r="C6" s="4" t="s">
        <v>11</v>
      </c>
      <c r="D6" s="5"/>
      <c r="E6" s="6" t="s">
        <v>8</v>
      </c>
      <c r="F6" s="7" t="s">
        <v>12</v>
      </c>
      <c r="G6" s="6" t="s">
        <v>10</v>
      </c>
    </row>
    <row r="7" spans="1:7" ht="15.6" x14ac:dyDescent="0.3">
      <c r="A7" s="3" t="str">
        <f ca="1">IFERROR(__xludf.DUMMYFUNCTION("SPLIT(A45, "" "")"),"Elijah")</f>
        <v>Elijah</v>
      </c>
      <c r="B7" s="3" t="str">
        <f ca="1">IFERROR(__xludf.DUMMYFUNCTION("""COMPUTED_VALUE"""),"Brewer")</f>
        <v>Brewer</v>
      </c>
      <c r="C7" s="3" t="s">
        <v>13</v>
      </c>
      <c r="D7" s="8">
        <v>200</v>
      </c>
      <c r="E7" s="6" t="s">
        <v>8</v>
      </c>
      <c r="F7" s="3" t="s">
        <v>14</v>
      </c>
      <c r="G7" s="3" t="s">
        <v>15</v>
      </c>
    </row>
    <row r="8" spans="1:7" ht="15.6" x14ac:dyDescent="0.3">
      <c r="A8" s="3" t="s">
        <v>316</v>
      </c>
      <c r="B8" s="3" t="s">
        <v>317</v>
      </c>
      <c r="C8" s="3" t="s">
        <v>11</v>
      </c>
      <c r="D8" s="5"/>
      <c r="E8" s="6" t="s">
        <v>8</v>
      </c>
      <c r="F8" s="6" t="s">
        <v>16</v>
      </c>
      <c r="G8" s="6" t="s">
        <v>17</v>
      </c>
    </row>
    <row r="9" spans="1:7" ht="15.6" x14ac:dyDescent="0.3">
      <c r="A9" s="3" t="str">
        <f ca="1">IFERROR(__xludf.DUMMYFUNCTION("SPLIT(A19, "" "")"),"Joshua")</f>
        <v>Joshua</v>
      </c>
      <c r="B9" s="3" t="str">
        <f ca="1">IFERROR(__xludf.DUMMYFUNCTION("""COMPUTED_VALUE"""),"Curry")</f>
        <v>Curry</v>
      </c>
      <c r="C9" s="3" t="s">
        <v>11</v>
      </c>
      <c r="D9" s="9"/>
      <c r="E9" s="6" t="s">
        <v>8</v>
      </c>
      <c r="F9" s="4" t="s">
        <v>18</v>
      </c>
      <c r="G9" s="6" t="s">
        <v>19</v>
      </c>
    </row>
    <row r="10" spans="1:7" ht="15.6" x14ac:dyDescent="0.3">
      <c r="A10" s="3" t="s">
        <v>20</v>
      </c>
      <c r="B10" s="3" t="s">
        <v>21</v>
      </c>
      <c r="C10" s="3" t="s">
        <v>22</v>
      </c>
      <c r="D10" s="8"/>
      <c r="E10" s="6" t="s">
        <v>8</v>
      </c>
      <c r="F10" s="3" t="s">
        <v>23</v>
      </c>
      <c r="G10" s="3" t="s">
        <v>17</v>
      </c>
    </row>
    <row r="11" spans="1:7" ht="15.6" x14ac:dyDescent="0.3">
      <c r="A11" s="3" t="str">
        <f ca="1">IFERROR(__xludf.DUMMYFUNCTION("SPLIT(A42, "" "")"),"Haily")</f>
        <v>Haily</v>
      </c>
      <c r="B11" s="3" t="str">
        <f ca="1">IFERROR(__xludf.DUMMYFUNCTION("""COMPUTED_VALUE"""),"Eller")</f>
        <v>Eller</v>
      </c>
      <c r="C11" s="3" t="s">
        <v>24</v>
      </c>
      <c r="D11" s="8"/>
      <c r="E11" s="6" t="s">
        <v>8</v>
      </c>
      <c r="F11" s="3" t="s">
        <v>25</v>
      </c>
      <c r="G11" s="3" t="s">
        <v>17</v>
      </c>
    </row>
    <row r="12" spans="1:7" ht="15.6" x14ac:dyDescent="0.3">
      <c r="A12" s="3" t="s">
        <v>343</v>
      </c>
      <c r="B12" s="3" t="s">
        <v>344</v>
      </c>
      <c r="C12" s="3" t="s">
        <v>56</v>
      </c>
      <c r="D12" s="8">
        <v>500</v>
      </c>
      <c r="E12" s="6" t="s">
        <v>8</v>
      </c>
      <c r="F12" s="3" t="s">
        <v>16</v>
      </c>
      <c r="G12" s="3" t="s">
        <v>27</v>
      </c>
    </row>
    <row r="13" spans="1:7" ht="15.6" x14ac:dyDescent="0.3">
      <c r="A13" s="3" t="str">
        <f ca="1">IFERROR(__xludf.DUMMYFUNCTION("SPLIT(A34, "" "")"),"Blake")</f>
        <v>Blake</v>
      </c>
      <c r="B13" s="3" t="str">
        <f ca="1">IFERROR(__xludf.DUMMYFUNCTION("""COMPUTED_VALUE"""),"Fasnacht")</f>
        <v>Fasnacht</v>
      </c>
      <c r="C13" s="3" t="s">
        <v>26</v>
      </c>
      <c r="D13" s="8">
        <v>100</v>
      </c>
      <c r="E13" s="6" t="s">
        <v>8</v>
      </c>
      <c r="F13" s="3" t="s">
        <v>16</v>
      </c>
      <c r="G13" s="3" t="s">
        <v>27</v>
      </c>
    </row>
    <row r="14" spans="1:7" ht="15.6" x14ac:dyDescent="0.3">
      <c r="A14" s="3" t="str">
        <f ca="1">IFERROR(__xludf.DUMMYFUNCTION("SPLIT(A17, "" "")"),"Alberto")</f>
        <v>Alberto</v>
      </c>
      <c r="B14" s="3" t="str">
        <f ca="1">IFERROR(__xludf.DUMMYFUNCTION("""COMPUTED_VALUE"""),"Feria")</f>
        <v>Feria</v>
      </c>
      <c r="C14" s="3" t="s">
        <v>11</v>
      </c>
      <c r="D14" s="9"/>
      <c r="E14" s="6" t="s">
        <v>8</v>
      </c>
      <c r="F14" s="4" t="s">
        <v>28</v>
      </c>
      <c r="G14" s="6" t="s">
        <v>29</v>
      </c>
    </row>
    <row r="15" spans="1:7" ht="15.6" x14ac:dyDescent="0.3">
      <c r="A15" s="3" t="str">
        <f ca="1">IFERROR(__xludf.DUMMYFUNCTION("SPLIT(A16, "" "")"),"Nick")</f>
        <v>Nick</v>
      </c>
      <c r="B15" s="6" t="str">
        <f ca="1">IFERROR(__xludf.DUMMYFUNCTION("""COMPUTED_VALUE"""),"Fischer")</f>
        <v>Fischer</v>
      </c>
      <c r="C15" s="6" t="s">
        <v>7</v>
      </c>
      <c r="D15" s="5"/>
      <c r="E15" s="6" t="s">
        <v>8</v>
      </c>
      <c r="F15" s="6" t="s">
        <v>9</v>
      </c>
      <c r="G15" s="6" t="s">
        <v>29</v>
      </c>
    </row>
    <row r="16" spans="1:7" ht="15.6" x14ac:dyDescent="0.3">
      <c r="A16" s="3" t="str">
        <f ca="1">IFERROR(__xludf.DUMMYFUNCTION("SPLIT(A6, "" "")"),"Robyn")</f>
        <v>Robyn</v>
      </c>
      <c r="B16" s="4" t="str">
        <f ca="1">IFERROR(__xludf.DUMMYFUNCTION("""COMPUTED_VALUE"""),"Fisk")</f>
        <v>Fisk</v>
      </c>
      <c r="C16" s="4" t="s">
        <v>7</v>
      </c>
      <c r="D16" s="5"/>
      <c r="E16" s="6" t="s">
        <v>8</v>
      </c>
      <c r="F16" s="7" t="s">
        <v>9</v>
      </c>
      <c r="G16" s="6" t="s">
        <v>30</v>
      </c>
    </row>
    <row r="17" spans="1:7" ht="15.6" x14ac:dyDescent="0.3">
      <c r="A17" s="3" t="str">
        <f ca="1">IFERROR(__xludf.DUMMYFUNCTION("SPLIT(A33, "" "")"),"Robyn")</f>
        <v>Robyn</v>
      </c>
      <c r="B17" s="3" t="str">
        <f ca="1">IFERROR(__xludf.DUMMYFUNCTION("""COMPUTED_VALUE"""),"Fisk")</f>
        <v>Fisk</v>
      </c>
      <c r="C17" s="3" t="s">
        <v>26</v>
      </c>
      <c r="D17" s="8">
        <v>100</v>
      </c>
      <c r="E17" s="6" t="s">
        <v>8</v>
      </c>
      <c r="F17" s="3" t="s">
        <v>9</v>
      </c>
      <c r="G17" s="3" t="s">
        <v>30</v>
      </c>
    </row>
    <row r="18" spans="1:7" ht="15.6" x14ac:dyDescent="0.3">
      <c r="A18" s="3" t="str">
        <f ca="1">IFERROR(__xludf.DUMMYFUNCTION("SPLIT(A40, "" "")"),"Devin")</f>
        <v>Devin</v>
      </c>
      <c r="B18" s="3" t="str">
        <f ca="1">IFERROR(__xludf.DUMMYFUNCTION("""COMPUTED_VALUE"""),"Forney")</f>
        <v>Forney</v>
      </c>
      <c r="C18" s="3" t="s">
        <v>31</v>
      </c>
      <c r="D18" s="8"/>
      <c r="E18" s="6" t="s">
        <v>8</v>
      </c>
      <c r="F18" s="3" t="s">
        <v>23</v>
      </c>
      <c r="G18" s="3" t="s">
        <v>29</v>
      </c>
    </row>
    <row r="19" spans="1:7" ht="15.6" x14ac:dyDescent="0.3">
      <c r="A19" s="3" t="str">
        <f ca="1">IFERROR(__xludf.DUMMYFUNCTION("SPLIT(A46, "" "")"),"Summer")</f>
        <v>Summer</v>
      </c>
      <c r="B19" s="3" t="str">
        <f ca="1">IFERROR(__xludf.DUMMYFUNCTION("""COMPUTED_VALUE"""),"Fryberger")</f>
        <v>Fryberger</v>
      </c>
      <c r="C19" s="3" t="s">
        <v>32</v>
      </c>
      <c r="D19" s="8"/>
      <c r="E19" s="6" t="s">
        <v>8</v>
      </c>
      <c r="F19" s="3" t="s">
        <v>33</v>
      </c>
      <c r="G19" s="3" t="s">
        <v>34</v>
      </c>
    </row>
    <row r="20" spans="1:7" ht="15.6" x14ac:dyDescent="0.3">
      <c r="A20" s="3" t="s">
        <v>333</v>
      </c>
      <c r="B20" s="3" t="s">
        <v>334</v>
      </c>
      <c r="C20" s="3" t="s">
        <v>56</v>
      </c>
      <c r="D20" s="8">
        <v>500</v>
      </c>
      <c r="E20" s="6" t="s">
        <v>8</v>
      </c>
      <c r="F20" s="3" t="s">
        <v>16</v>
      </c>
      <c r="G20" s="3" t="s">
        <v>335</v>
      </c>
    </row>
    <row r="21" spans="1:7" ht="15.6" x14ac:dyDescent="0.3">
      <c r="A21" s="3" t="str">
        <f ca="1">IFERROR(__xludf.DUMMYFUNCTION("SPLIT(A38, "" "")"),"Collin")</f>
        <v>Collin</v>
      </c>
      <c r="B21" s="3" t="str">
        <f ca="1">IFERROR(__xludf.DUMMYFUNCTION("""COMPUTED_VALUE"""),"Goshert")</f>
        <v>Goshert</v>
      </c>
      <c r="C21" s="3" t="s">
        <v>35</v>
      </c>
      <c r="D21" s="8">
        <v>300</v>
      </c>
      <c r="E21" s="6" t="s">
        <v>8</v>
      </c>
      <c r="F21" s="3" t="s">
        <v>25</v>
      </c>
      <c r="G21" s="3" t="s">
        <v>36</v>
      </c>
    </row>
    <row r="22" spans="1:7" ht="15.6" x14ac:dyDescent="0.3">
      <c r="A22" s="3" t="str">
        <f ca="1">IFERROR(__xludf.DUMMYFUNCTION("SPLIT(A39, "" "")"),"Collin")</f>
        <v>Collin</v>
      </c>
      <c r="B22" s="3" t="str">
        <f ca="1">IFERROR(__xludf.DUMMYFUNCTION("""COMPUTED_VALUE"""),"Goshert")</f>
        <v>Goshert</v>
      </c>
      <c r="C22" s="3" t="s">
        <v>26</v>
      </c>
      <c r="D22" s="8">
        <v>100</v>
      </c>
      <c r="E22" s="6" t="s">
        <v>8</v>
      </c>
      <c r="F22" s="3" t="s">
        <v>25</v>
      </c>
      <c r="G22" s="3" t="s">
        <v>36</v>
      </c>
    </row>
    <row r="23" spans="1:7" ht="15.6" x14ac:dyDescent="0.3">
      <c r="A23" s="3" t="s">
        <v>37</v>
      </c>
      <c r="B23" s="3" t="s">
        <v>38</v>
      </c>
      <c r="C23" s="3" t="s">
        <v>7</v>
      </c>
      <c r="D23" s="5"/>
      <c r="E23" s="6" t="s">
        <v>8</v>
      </c>
      <c r="F23" s="7" t="s">
        <v>14</v>
      </c>
      <c r="G23" s="6" t="s">
        <v>39</v>
      </c>
    </row>
    <row r="24" spans="1:7" ht="15.6" x14ac:dyDescent="0.3">
      <c r="A24" s="3" t="s">
        <v>320</v>
      </c>
      <c r="B24" s="3" t="s">
        <v>321</v>
      </c>
      <c r="C24" s="3" t="s">
        <v>322</v>
      </c>
      <c r="D24" s="5">
        <v>1500</v>
      </c>
      <c r="E24" s="6" t="s">
        <v>8</v>
      </c>
      <c r="F24" s="7" t="s">
        <v>9</v>
      </c>
      <c r="G24" s="6" t="s">
        <v>47</v>
      </c>
    </row>
    <row r="25" spans="1:7" ht="15.6" x14ac:dyDescent="0.3">
      <c r="A25" s="3" t="s">
        <v>349</v>
      </c>
      <c r="B25" s="3" t="s">
        <v>350</v>
      </c>
      <c r="C25" s="3" t="s">
        <v>56</v>
      </c>
      <c r="D25" s="8">
        <v>500</v>
      </c>
      <c r="E25" s="6" t="s">
        <v>8</v>
      </c>
      <c r="F25" s="7" t="s">
        <v>43</v>
      </c>
      <c r="G25" s="6" t="s">
        <v>45</v>
      </c>
    </row>
    <row r="26" spans="1:7" ht="15.6" x14ac:dyDescent="0.3">
      <c r="A26" s="3" t="s">
        <v>347</v>
      </c>
      <c r="B26" s="3" t="s">
        <v>348</v>
      </c>
      <c r="C26" s="3" t="s">
        <v>56</v>
      </c>
      <c r="D26" s="8">
        <v>500</v>
      </c>
      <c r="E26" s="6" t="s">
        <v>8</v>
      </c>
      <c r="F26" s="7" t="s">
        <v>25</v>
      </c>
      <c r="G26" s="6" t="s">
        <v>27</v>
      </c>
    </row>
    <row r="27" spans="1:7" ht="15.6" x14ac:dyDescent="0.3">
      <c r="A27" s="3" t="str">
        <f ca="1">IFERROR(__xludf.DUMMYFUNCTION("SPLIT(A12, "" "")"),"Garret")</f>
        <v>Garret</v>
      </c>
      <c r="B27" s="3" t="str">
        <f ca="1">IFERROR(__xludf.DUMMYFUNCTION("""COMPUTED_VALUE"""),"Harnish")</f>
        <v>Harnish</v>
      </c>
      <c r="C27" s="3" t="s">
        <v>7</v>
      </c>
      <c r="D27" s="9"/>
      <c r="E27" s="6" t="s">
        <v>8</v>
      </c>
      <c r="F27" s="4" t="s">
        <v>25</v>
      </c>
      <c r="G27" s="6" t="s">
        <v>27</v>
      </c>
    </row>
    <row r="28" spans="1:7" ht="15.6" x14ac:dyDescent="0.3">
      <c r="A28" s="3" t="str">
        <f ca="1">IFERROR(__xludf.DUMMYFUNCTION("SPLIT(A35, "" "")"),"Garret")</f>
        <v>Garret</v>
      </c>
      <c r="B28" s="3" t="str">
        <f ca="1">IFERROR(__xludf.DUMMYFUNCTION("""COMPUTED_VALUE"""),"Harnish")</f>
        <v>Harnish</v>
      </c>
      <c r="C28" s="3" t="s">
        <v>26</v>
      </c>
      <c r="D28" s="8" t="s">
        <v>40</v>
      </c>
      <c r="E28" s="6" t="s">
        <v>8</v>
      </c>
      <c r="F28" s="3" t="s">
        <v>25</v>
      </c>
      <c r="G28" s="3" t="s">
        <v>27</v>
      </c>
    </row>
    <row r="29" spans="1:7" ht="15.6" x14ac:dyDescent="0.3">
      <c r="A29" s="3" t="str">
        <f ca="1">IFERROR(__xludf.DUMMYFUNCTION("SPLIT(A44, "" "")"),"Haylie")</f>
        <v>Haylie</v>
      </c>
      <c r="B29" s="3" t="str">
        <f ca="1">IFERROR(__xludf.DUMMYFUNCTION("""COMPUTED_VALUE"""),"Hershey")</f>
        <v>Hershey</v>
      </c>
      <c r="C29" s="3" t="s">
        <v>13</v>
      </c>
      <c r="D29" s="8">
        <v>200</v>
      </c>
      <c r="E29" s="6" t="s">
        <v>8</v>
      </c>
      <c r="F29" s="3" t="s">
        <v>16</v>
      </c>
      <c r="G29" s="3" t="s">
        <v>41</v>
      </c>
    </row>
    <row r="30" spans="1:7" ht="15.6" x14ac:dyDescent="0.3">
      <c r="A30" s="3" t="str">
        <f ca="1">IFERROR(__xludf.DUMMYFUNCTION("SPLIT(A11, "" "")"),"Shawn")</f>
        <v>Shawn</v>
      </c>
      <c r="B30" s="4" t="str">
        <f ca="1">IFERROR(__xludf.DUMMYFUNCTION("""COMPUTED_VALUE"""),"Hershey")</f>
        <v>Hershey</v>
      </c>
      <c r="C30" s="4" t="s">
        <v>11</v>
      </c>
      <c r="D30" s="5"/>
      <c r="E30" s="6" t="s">
        <v>8</v>
      </c>
      <c r="F30" s="7" t="s">
        <v>9</v>
      </c>
      <c r="G30" s="6" t="s">
        <v>42</v>
      </c>
    </row>
    <row r="31" spans="1:7" ht="15.6" x14ac:dyDescent="0.3">
      <c r="A31" s="3" t="str">
        <f ca="1">IFERROR(__xludf.DUMMYFUNCTION("SPLIT(A5, "" "")"),"Shawn")</f>
        <v>Shawn</v>
      </c>
      <c r="B31" s="3" t="str">
        <f ca="1">IFERROR(__xludf.DUMMYFUNCTION("""COMPUTED_VALUE"""),"Hollen")</f>
        <v>Hollen</v>
      </c>
      <c r="C31" s="3" t="s">
        <v>11</v>
      </c>
      <c r="D31" s="5"/>
      <c r="E31" s="6" t="s">
        <v>8</v>
      </c>
      <c r="F31" s="6" t="s">
        <v>16</v>
      </c>
      <c r="G31" s="6" t="s">
        <v>39</v>
      </c>
    </row>
    <row r="32" spans="1:7" ht="15.6" x14ac:dyDescent="0.3">
      <c r="A32" s="3" t="s">
        <v>336</v>
      </c>
      <c r="B32" s="3" t="s">
        <v>337</v>
      </c>
      <c r="C32" s="3" t="s">
        <v>56</v>
      </c>
      <c r="D32" s="8">
        <v>500</v>
      </c>
      <c r="E32" s="6" t="s">
        <v>8</v>
      </c>
      <c r="F32" s="6" t="s">
        <v>14</v>
      </c>
      <c r="G32" s="6" t="s">
        <v>41</v>
      </c>
    </row>
    <row r="33" spans="1:7" ht="15.6" x14ac:dyDescent="0.3">
      <c r="A33" s="3" t="s">
        <v>360</v>
      </c>
      <c r="B33" s="3" t="s">
        <v>359</v>
      </c>
      <c r="C33" s="3" t="s">
        <v>361</v>
      </c>
      <c r="D33" s="8">
        <v>500</v>
      </c>
      <c r="E33" s="6" t="s">
        <v>8</v>
      </c>
      <c r="F33" s="6" t="s">
        <v>362</v>
      </c>
      <c r="G33" s="6" t="s">
        <v>29</v>
      </c>
    </row>
    <row r="34" spans="1:7" ht="15.6" x14ac:dyDescent="0.3">
      <c r="A34" s="3" t="str">
        <f ca="1">IFERROR(__xludf.DUMMYFUNCTION("SPLIT(A10, "" "")"),"Brielle")</f>
        <v>Brielle</v>
      </c>
      <c r="B34" s="4" t="str">
        <f ca="1">IFERROR(__xludf.DUMMYFUNCTION("""COMPUTED_VALUE"""),"Jones")</f>
        <v>Jones</v>
      </c>
      <c r="C34" s="4" t="s">
        <v>7</v>
      </c>
      <c r="D34" s="5"/>
      <c r="E34" s="6" t="s">
        <v>8</v>
      </c>
      <c r="F34" s="7" t="s">
        <v>43</v>
      </c>
      <c r="G34" s="6" t="s">
        <v>42</v>
      </c>
    </row>
    <row r="35" spans="1:7" ht="15.6" x14ac:dyDescent="0.3">
      <c r="A35" s="3" t="str">
        <f ca="1">IFERROR(__xludf.DUMMYFUNCTION("SPLIT(A21, "" "")"),"Troy")</f>
        <v>Troy</v>
      </c>
      <c r="B35" s="3" t="str">
        <f ca="1">IFERROR(__xludf.DUMMYFUNCTION("""COMPUTED_VALUE"""),"Jones")</f>
        <v>Jones</v>
      </c>
      <c r="C35" s="3" t="s">
        <v>11</v>
      </c>
      <c r="D35" s="5"/>
      <c r="E35" s="6" t="s">
        <v>8</v>
      </c>
      <c r="F35" s="6" t="s">
        <v>44</v>
      </c>
      <c r="G35" s="6" t="s">
        <v>45</v>
      </c>
    </row>
    <row r="36" spans="1:7" ht="15.6" x14ac:dyDescent="0.3">
      <c r="A36" s="3" t="str">
        <f ca="1">IFERROR(__xludf.DUMMYFUNCTION("SPLIT(A36, "" "")"),"Ethan")</f>
        <v>Ethan</v>
      </c>
      <c r="B36" s="3" t="str">
        <f ca="1">IFERROR(__xludf.DUMMYFUNCTION("""COMPUTED_VALUE"""),"Kreider")</f>
        <v>Kreider</v>
      </c>
      <c r="C36" s="3" t="s">
        <v>13</v>
      </c>
      <c r="D36" s="8">
        <v>200</v>
      </c>
      <c r="E36" s="6" t="s">
        <v>8</v>
      </c>
      <c r="F36" s="3" t="s">
        <v>16</v>
      </c>
      <c r="G36" s="3" t="s">
        <v>27</v>
      </c>
    </row>
    <row r="37" spans="1:7" ht="15.6" x14ac:dyDescent="0.3">
      <c r="A37" s="3" t="str">
        <f ca="1">IFERROR(__xludf.DUMMYFUNCTION("SPLIT(A25, "" "")"),"Avery")</f>
        <v>Avery</v>
      </c>
      <c r="B37" s="6" t="str">
        <f ca="1">IFERROR(__xludf.DUMMYFUNCTION("""COMPUTED_VALUE"""),"Landis")</f>
        <v>Landis</v>
      </c>
      <c r="C37" s="6" t="s">
        <v>11</v>
      </c>
      <c r="D37" s="5"/>
      <c r="E37" s="6" t="s">
        <v>8</v>
      </c>
      <c r="F37" s="6" t="s">
        <v>12</v>
      </c>
      <c r="G37" s="6" t="s">
        <v>41</v>
      </c>
    </row>
    <row r="38" spans="1:7" ht="15.6" x14ac:dyDescent="0.3">
      <c r="A38" s="3" t="s">
        <v>327</v>
      </c>
      <c r="B38" s="6" t="s">
        <v>328</v>
      </c>
      <c r="C38" s="6" t="s">
        <v>329</v>
      </c>
      <c r="D38" s="5">
        <v>1000</v>
      </c>
      <c r="E38" s="6" t="s">
        <v>8</v>
      </c>
      <c r="F38" s="6" t="s">
        <v>18</v>
      </c>
      <c r="G38" s="6" t="s">
        <v>330</v>
      </c>
    </row>
    <row r="39" spans="1:7" ht="15.6" x14ac:dyDescent="0.3">
      <c r="A39" s="3" t="str">
        <f ca="1">IFERROR(__xludf.DUMMYFUNCTION("SPLIT(A43, "" "")"),"Elizabeth")</f>
        <v>Elizabeth</v>
      </c>
      <c r="B39" s="3" t="str">
        <f ca="1">IFERROR(__xludf.DUMMYFUNCTION("""COMPUTED_VALUE"""),"Maddox")</f>
        <v>Maddox</v>
      </c>
      <c r="C39" s="3" t="s">
        <v>26</v>
      </c>
      <c r="D39" s="8">
        <v>100</v>
      </c>
      <c r="E39" s="6" t="s">
        <v>8</v>
      </c>
      <c r="F39" s="3" t="s">
        <v>18</v>
      </c>
      <c r="G39" s="3" t="s">
        <v>41</v>
      </c>
    </row>
    <row r="40" spans="1:7" ht="15.6" x14ac:dyDescent="0.3">
      <c r="A40" s="3" t="str">
        <f ca="1">IFERROR(__xludf.DUMMYFUNCTION("SPLIT(A31, "" "")"),"Hannah")</f>
        <v>Hannah</v>
      </c>
      <c r="B40" s="3" t="str">
        <f ca="1">IFERROR(__xludf.DUMMYFUNCTION("""COMPUTED_VALUE"""),"Martin")</f>
        <v>Martin</v>
      </c>
      <c r="C40" s="3" t="s">
        <v>13</v>
      </c>
      <c r="D40" s="8">
        <v>200</v>
      </c>
      <c r="E40" s="6" t="s">
        <v>8</v>
      </c>
      <c r="F40" s="3" t="s">
        <v>46</v>
      </c>
      <c r="G40" s="3" t="s">
        <v>47</v>
      </c>
    </row>
    <row r="41" spans="1:7" ht="15.6" x14ac:dyDescent="0.3">
      <c r="A41" s="3" t="str">
        <f ca="1">IFERROR(__xludf.DUMMYFUNCTION("SPLIT(A14, "" "")"),"Sarah")</f>
        <v>Sarah</v>
      </c>
      <c r="B41" s="3" t="str">
        <f ca="1">IFERROR(__xludf.DUMMYFUNCTION("""COMPUTED_VALUE"""),"Martin")</f>
        <v>Martin</v>
      </c>
      <c r="C41" s="3" t="s">
        <v>7</v>
      </c>
      <c r="D41" s="9"/>
      <c r="E41" s="6" t="s">
        <v>8</v>
      </c>
      <c r="F41" s="4" t="s">
        <v>33</v>
      </c>
      <c r="G41" s="6" t="s">
        <v>36</v>
      </c>
    </row>
    <row r="42" spans="1:7" ht="15.6" x14ac:dyDescent="0.3">
      <c r="A42" s="3" t="str">
        <f ca="1">IFERROR(__xludf.DUMMYFUNCTION("SPLIT(A30, "" "")"),"Layla")</f>
        <v>Layla</v>
      </c>
      <c r="B42" s="3" t="str">
        <f ca="1">IFERROR(__xludf.DUMMYFUNCTION("""COMPUTED_VALUE"""),"Mellinger")</f>
        <v>Mellinger</v>
      </c>
      <c r="C42" s="3" t="s">
        <v>48</v>
      </c>
      <c r="D42" s="8">
        <v>200</v>
      </c>
      <c r="E42" s="6" t="s">
        <v>8</v>
      </c>
      <c r="F42" s="3" t="s">
        <v>14</v>
      </c>
      <c r="G42" s="3" t="s">
        <v>47</v>
      </c>
    </row>
    <row r="43" spans="1:7" ht="15.6" x14ac:dyDescent="0.3">
      <c r="A43" s="3" t="str">
        <f ca="1">IFERROR(__xludf.DUMMYFUNCTION("SPLIT(A32, "" "")"),"Layla")</f>
        <v>Layla</v>
      </c>
      <c r="B43" s="3" t="str">
        <f ca="1">IFERROR(__xludf.DUMMYFUNCTION("""COMPUTED_VALUE"""),"Mellinger")</f>
        <v>Mellinger</v>
      </c>
      <c r="C43" s="3" t="s">
        <v>13</v>
      </c>
      <c r="D43" s="8">
        <v>200</v>
      </c>
      <c r="E43" s="6" t="s">
        <v>8</v>
      </c>
      <c r="F43" s="3" t="s">
        <v>14</v>
      </c>
      <c r="G43" s="3" t="s">
        <v>47</v>
      </c>
    </row>
    <row r="44" spans="1:7" ht="15.6" x14ac:dyDescent="0.3">
      <c r="A44" s="3" t="s">
        <v>351</v>
      </c>
      <c r="B44" s="3" t="s">
        <v>352</v>
      </c>
      <c r="C44" s="3" t="s">
        <v>56</v>
      </c>
      <c r="D44" s="8">
        <v>500</v>
      </c>
      <c r="E44" s="6" t="s">
        <v>8</v>
      </c>
      <c r="F44" s="3" t="s">
        <v>49</v>
      </c>
      <c r="G44" s="3" t="s">
        <v>45</v>
      </c>
    </row>
    <row r="45" spans="1:7" ht="15.6" x14ac:dyDescent="0.3">
      <c r="A45" s="3" t="str">
        <f ca="1">IFERROR(__xludf.DUMMYFUNCTION("SPLIT(A20, "" "")"),"Jose")</f>
        <v>Jose</v>
      </c>
      <c r="B45" s="3" t="str">
        <f ca="1">IFERROR(__xludf.DUMMYFUNCTION("""COMPUTED_VALUE"""),"Mendez")</f>
        <v>Mendez</v>
      </c>
      <c r="C45" s="3" t="s">
        <v>7</v>
      </c>
      <c r="D45" s="5"/>
      <c r="E45" s="6" t="s">
        <v>8</v>
      </c>
      <c r="F45" s="6" t="s">
        <v>49</v>
      </c>
      <c r="G45" s="6" t="s">
        <v>45</v>
      </c>
    </row>
    <row r="46" spans="1:7" ht="15.6" x14ac:dyDescent="0.3">
      <c r="A46" s="3" t="str">
        <f ca="1">IFERROR(__xludf.DUMMYFUNCTION("SPLIT(A2, "" "")"),"Ethan")</f>
        <v>Ethan</v>
      </c>
      <c r="B46" s="3" t="str">
        <f ca="1">IFERROR(__xludf.DUMMYFUNCTION("""COMPUTED_VALUE"""),"Messier")</f>
        <v>Messier</v>
      </c>
      <c r="C46" s="3" t="s">
        <v>7</v>
      </c>
      <c r="D46" s="5"/>
      <c r="E46" s="6" t="s">
        <v>8</v>
      </c>
      <c r="F46" s="7" t="s">
        <v>50</v>
      </c>
      <c r="G46" s="6" t="s">
        <v>47</v>
      </c>
    </row>
    <row r="47" spans="1:7" ht="15.6" x14ac:dyDescent="0.3">
      <c r="A47" s="3" t="str">
        <f ca="1">IFERROR(__xludf.DUMMYFUNCTION("SPLIT(A26, "" "")"),"Alexander")</f>
        <v>Alexander</v>
      </c>
      <c r="B47" s="3" t="str">
        <f ca="1">IFERROR(__xludf.DUMMYFUNCTION("""COMPUTED_VALUE"""),"Miller")</f>
        <v>Miller</v>
      </c>
      <c r="C47" s="3" t="s">
        <v>7</v>
      </c>
      <c r="D47" s="5"/>
      <c r="E47" s="6" t="s">
        <v>8</v>
      </c>
      <c r="F47" s="6" t="s">
        <v>25</v>
      </c>
      <c r="G47" s="6" t="s">
        <v>15</v>
      </c>
    </row>
    <row r="48" spans="1:7" ht="15.6" x14ac:dyDescent="0.3">
      <c r="A48" s="3" t="s">
        <v>287</v>
      </c>
      <c r="B48" s="3" t="s">
        <v>152</v>
      </c>
      <c r="C48" s="3" t="s">
        <v>96</v>
      </c>
      <c r="D48" s="5">
        <v>500</v>
      </c>
      <c r="E48" s="6" t="s">
        <v>8</v>
      </c>
      <c r="F48" s="6" t="s">
        <v>23</v>
      </c>
      <c r="G48" s="6" t="s">
        <v>47</v>
      </c>
    </row>
    <row r="49" spans="1:7" ht="15.6" x14ac:dyDescent="0.3">
      <c r="A49" s="3" t="str">
        <f ca="1">IFERROR(__xludf.DUMMYFUNCTION("SPLIT(A27, "" "")"),"Brenna")</f>
        <v>Brenna</v>
      </c>
      <c r="B49" s="3" t="str">
        <f ca="1">IFERROR(__xludf.DUMMYFUNCTION("""COMPUTED_VALUE"""),"Moon")</f>
        <v>Moon</v>
      </c>
      <c r="C49" s="3" t="s">
        <v>11</v>
      </c>
      <c r="D49" s="5"/>
      <c r="E49" s="6" t="s">
        <v>8</v>
      </c>
      <c r="F49" s="6" t="s">
        <v>14</v>
      </c>
      <c r="G49" s="6" t="s">
        <v>15</v>
      </c>
    </row>
    <row r="50" spans="1:7" ht="15.6" x14ac:dyDescent="0.3">
      <c r="A50" s="3" t="str">
        <f ca="1">IFERROR(__xludf.DUMMYFUNCTION("SPLIT(A15, "" "")"),"Seth")</f>
        <v>Seth</v>
      </c>
      <c r="B50" s="3" t="str">
        <f ca="1">IFERROR(__xludf.DUMMYFUNCTION("""COMPUTED_VALUE"""),"Morgan")</f>
        <v>Morgan</v>
      </c>
      <c r="C50" s="3" t="s">
        <v>11</v>
      </c>
      <c r="D50" s="5"/>
      <c r="E50" s="6" t="s">
        <v>8</v>
      </c>
      <c r="F50" s="6" t="s">
        <v>49</v>
      </c>
      <c r="G50" s="6" t="s">
        <v>36</v>
      </c>
    </row>
    <row r="51" spans="1:7" ht="15.6" x14ac:dyDescent="0.3">
      <c r="A51" s="3" t="str">
        <f ca="1">IFERROR(__xludf.DUMMYFUNCTION("SPLIT(A7, "" "")"),"Skylar")</f>
        <v>Skylar</v>
      </c>
      <c r="B51" s="4" t="str">
        <f ca="1">IFERROR(__xludf.DUMMYFUNCTION("""COMPUTED_VALUE"""),"Nunez")</f>
        <v>Nunez</v>
      </c>
      <c r="C51" s="4" t="s">
        <v>11</v>
      </c>
      <c r="D51" s="5"/>
      <c r="E51" s="6" t="s">
        <v>8</v>
      </c>
      <c r="F51" s="7" t="s">
        <v>49</v>
      </c>
      <c r="G51" s="6" t="s">
        <v>30</v>
      </c>
    </row>
    <row r="52" spans="1:7" ht="15.6" x14ac:dyDescent="0.3">
      <c r="A52" s="3" t="str">
        <f ca="1">IFERROR(__xludf.DUMMYFUNCTION("SPLIT(A22, "" "")"),"Jose")</f>
        <v>Jose</v>
      </c>
      <c r="B52" s="3" t="str">
        <f ca="1">IFERROR(__xludf.DUMMYFUNCTION("""COMPUTED_VALUE"""),"Paredes")</f>
        <v>Paredes</v>
      </c>
      <c r="C52" s="3" t="s">
        <v>51</v>
      </c>
      <c r="D52" s="5"/>
      <c r="E52" s="6" t="s">
        <v>8</v>
      </c>
      <c r="F52" s="6" t="s">
        <v>14</v>
      </c>
      <c r="G52" s="6" t="s">
        <v>17</v>
      </c>
    </row>
    <row r="53" spans="1:7" ht="15.6" x14ac:dyDescent="0.3">
      <c r="A53" s="3" t="s">
        <v>353</v>
      </c>
      <c r="B53" s="3" t="s">
        <v>354</v>
      </c>
      <c r="C53" s="3" t="s">
        <v>56</v>
      </c>
      <c r="D53" s="8">
        <v>500</v>
      </c>
      <c r="E53" s="6" t="s">
        <v>8</v>
      </c>
      <c r="F53" s="6" t="s">
        <v>12</v>
      </c>
      <c r="G53" s="6" t="s">
        <v>41</v>
      </c>
    </row>
    <row r="54" spans="1:7" ht="15.6" x14ac:dyDescent="0.3">
      <c r="A54" s="3" t="str">
        <f ca="1">IFERROR(__xludf.DUMMYFUNCTION("SPLIT(A3, "" "")"),"Alana")</f>
        <v>Alana</v>
      </c>
      <c r="B54" s="3" t="str">
        <f ca="1">IFERROR(__xludf.DUMMYFUNCTION("""COMPUTED_VALUE"""),"Rivera")</f>
        <v>Rivera</v>
      </c>
      <c r="C54" s="3" t="s">
        <v>11</v>
      </c>
      <c r="D54" s="5"/>
      <c r="E54" s="6" t="s">
        <v>8</v>
      </c>
      <c r="F54" s="7" t="s">
        <v>46</v>
      </c>
      <c r="G54" s="6" t="s">
        <v>47</v>
      </c>
    </row>
    <row r="55" spans="1:7" ht="31.2" x14ac:dyDescent="0.3">
      <c r="A55" s="3" t="str">
        <f ca="1">IFERROR(__xludf.DUMMYFUNCTION("SPLIT(A18, "" "")"),"Caleb")</f>
        <v>Caleb</v>
      </c>
      <c r="B55" s="3" t="str">
        <f ca="1">IFERROR(__xludf.DUMMYFUNCTION("""COMPUTED_VALUE"""),"Roberts")</f>
        <v>Roberts</v>
      </c>
      <c r="C55" s="3" t="s">
        <v>7</v>
      </c>
      <c r="D55" s="9"/>
      <c r="E55" s="6" t="s">
        <v>8</v>
      </c>
      <c r="F55" s="7" t="s">
        <v>52</v>
      </c>
      <c r="G55" s="6" t="s">
        <v>19</v>
      </c>
    </row>
    <row r="56" spans="1:7" ht="15.6" x14ac:dyDescent="0.3">
      <c r="A56" s="3" t="s">
        <v>345</v>
      </c>
      <c r="B56" s="3" t="s">
        <v>346</v>
      </c>
      <c r="C56" s="3" t="s">
        <v>56</v>
      </c>
      <c r="D56" s="8">
        <v>500</v>
      </c>
      <c r="E56" s="6" t="s">
        <v>8</v>
      </c>
      <c r="F56" s="7" t="s">
        <v>25</v>
      </c>
      <c r="G56" s="6" t="s">
        <v>27</v>
      </c>
    </row>
    <row r="57" spans="1:7" ht="15.6" x14ac:dyDescent="0.3">
      <c r="A57" s="3" t="str">
        <f ca="1">IFERROR(__xludf.DUMMYFUNCTION("SPLIT(A13, "" "")"),"Nathaniel")</f>
        <v>Nathaniel</v>
      </c>
      <c r="B57" s="3" t="str">
        <f ca="1">IFERROR(__xludf.DUMMYFUNCTION("""COMPUTED_VALUE"""),"Sanger")</f>
        <v>Sanger</v>
      </c>
      <c r="C57" s="3" t="s">
        <v>11</v>
      </c>
      <c r="D57" s="9"/>
      <c r="E57" s="6" t="s">
        <v>8</v>
      </c>
      <c r="F57" s="4" t="s">
        <v>9</v>
      </c>
      <c r="G57" s="6" t="s">
        <v>27</v>
      </c>
    </row>
    <row r="58" spans="1:7" ht="15.6" x14ac:dyDescent="0.3">
      <c r="A58" s="3" t="s">
        <v>323</v>
      </c>
      <c r="B58" s="3" t="s">
        <v>324</v>
      </c>
      <c r="C58" s="3" t="s">
        <v>96</v>
      </c>
      <c r="D58" s="9">
        <v>3000</v>
      </c>
      <c r="E58" s="6" t="s">
        <v>8</v>
      </c>
      <c r="F58" s="4" t="s">
        <v>46</v>
      </c>
      <c r="G58" s="6" t="s">
        <v>326</v>
      </c>
    </row>
    <row r="59" spans="1:7" ht="15.6" x14ac:dyDescent="0.3">
      <c r="A59" s="3" t="str">
        <f ca="1">IFERROR(__xludf.DUMMYFUNCTION("SPLIT(A37, "" "")"),"Jahryn")</f>
        <v>Jahryn</v>
      </c>
      <c r="B59" s="3" t="str">
        <f ca="1">IFERROR(__xludf.DUMMYFUNCTION("""COMPUTED_VALUE"""),"Stauffer")</f>
        <v>Stauffer</v>
      </c>
      <c r="C59" s="3" t="s">
        <v>325</v>
      </c>
      <c r="D59" s="8"/>
      <c r="E59" s="6" t="s">
        <v>8</v>
      </c>
      <c r="F59" s="3" t="s">
        <v>49</v>
      </c>
      <c r="G59" s="3" t="s">
        <v>36</v>
      </c>
    </row>
    <row r="60" spans="1:7" ht="15.6" x14ac:dyDescent="0.3">
      <c r="A60" s="3" t="s">
        <v>358</v>
      </c>
      <c r="B60" s="3" t="s">
        <v>357</v>
      </c>
      <c r="C60" s="3" t="s">
        <v>230</v>
      </c>
      <c r="D60" s="8">
        <v>250</v>
      </c>
      <c r="E60" s="6" t="s">
        <v>8</v>
      </c>
      <c r="F60" s="3" t="s">
        <v>363</v>
      </c>
      <c r="G60" s="3" t="s">
        <v>335</v>
      </c>
    </row>
    <row r="61" spans="1:7" ht="15.6" x14ac:dyDescent="0.3">
      <c r="A61" s="3" t="str">
        <f ca="1">IFERROR(__xludf.DUMMYFUNCTION("SPLIT(A29, "" "")"),"Carter")</f>
        <v>Carter</v>
      </c>
      <c r="B61" s="3" t="str">
        <f ca="1">IFERROR(__xludf.DUMMYFUNCTION("""COMPUTED_VALUE"""),"Unger")</f>
        <v>Unger</v>
      </c>
      <c r="C61" s="3" t="s">
        <v>11</v>
      </c>
      <c r="D61" s="8"/>
      <c r="E61" s="6" t="s">
        <v>8</v>
      </c>
      <c r="F61" s="3" t="s">
        <v>33</v>
      </c>
      <c r="G61" s="3" t="s">
        <v>34</v>
      </c>
    </row>
    <row r="62" spans="1:7" ht="15.6" x14ac:dyDescent="0.3">
      <c r="A62" s="3" t="s">
        <v>338</v>
      </c>
      <c r="B62" s="3" t="s">
        <v>339</v>
      </c>
      <c r="C62" s="3" t="s">
        <v>56</v>
      </c>
      <c r="D62" s="8">
        <v>500</v>
      </c>
      <c r="E62" s="6" t="s">
        <v>8</v>
      </c>
      <c r="F62" s="6" t="s">
        <v>342</v>
      </c>
      <c r="G62" s="6" t="s">
        <v>41</v>
      </c>
    </row>
    <row r="63" spans="1:7" ht="15.6" x14ac:dyDescent="0.3">
      <c r="A63" s="3" t="str">
        <f ca="1">IFERROR(__xludf.DUMMYFUNCTION("SPLIT(A24, "" "")"),"Alecsy")</f>
        <v>Alecsy</v>
      </c>
      <c r="B63" s="3" t="str">
        <f ca="1">IFERROR(__xludf.DUMMYFUNCTION("""COMPUTED_VALUE"""),"Vega")</f>
        <v>Vega</v>
      </c>
      <c r="C63" s="3" t="s">
        <v>7</v>
      </c>
      <c r="D63" s="5"/>
      <c r="E63" s="6" t="s">
        <v>8</v>
      </c>
      <c r="F63" s="6" t="s">
        <v>44</v>
      </c>
      <c r="G63" s="6" t="s">
        <v>41</v>
      </c>
    </row>
    <row r="64" spans="1:7" ht="15.6" x14ac:dyDescent="0.3">
      <c r="A64" s="3" t="str">
        <f ca="1">IFERROR(__xludf.DUMMYFUNCTION("SPLIT(A28, "" "")"),"Josiah")</f>
        <v>Josiah</v>
      </c>
      <c r="B64" s="3" t="str">
        <f ca="1">IFERROR(__xludf.DUMMYFUNCTION("""COMPUTED_VALUE"""),"Velez")</f>
        <v>Velez</v>
      </c>
      <c r="C64" s="3" t="s">
        <v>7</v>
      </c>
      <c r="D64" s="8"/>
      <c r="E64" s="6" t="s">
        <v>8</v>
      </c>
      <c r="F64" s="3" t="s">
        <v>53</v>
      </c>
      <c r="G64" s="3" t="s">
        <v>34</v>
      </c>
    </row>
    <row r="65" spans="1:7" ht="15.6" x14ac:dyDescent="0.3">
      <c r="A65" s="3" t="s">
        <v>54</v>
      </c>
      <c r="B65" s="3" t="s">
        <v>55</v>
      </c>
      <c r="C65" s="3" t="s">
        <v>361</v>
      </c>
      <c r="D65" s="8">
        <v>500</v>
      </c>
      <c r="E65" s="3" t="s">
        <v>57</v>
      </c>
      <c r="F65" s="3" t="s">
        <v>25</v>
      </c>
      <c r="G65" s="3" t="s">
        <v>58</v>
      </c>
    </row>
    <row r="66" spans="1:7" ht="15.6" x14ac:dyDescent="0.3">
      <c r="A66" s="3" t="s">
        <v>59</v>
      </c>
      <c r="B66" s="3" t="s">
        <v>60</v>
      </c>
      <c r="C66" s="3" t="s">
        <v>56</v>
      </c>
      <c r="D66" s="10">
        <v>500</v>
      </c>
      <c r="E66" s="3" t="s">
        <v>57</v>
      </c>
      <c r="F66" s="3" t="s">
        <v>9</v>
      </c>
      <c r="G66" s="3" t="s">
        <v>61</v>
      </c>
    </row>
    <row r="67" spans="1:7" ht="15.6" x14ac:dyDescent="0.3">
      <c r="A67" s="3" t="s">
        <v>62</v>
      </c>
      <c r="B67" s="3" t="s">
        <v>63</v>
      </c>
      <c r="C67" s="3" t="s">
        <v>64</v>
      </c>
      <c r="D67" s="5"/>
      <c r="E67" s="3" t="s">
        <v>57</v>
      </c>
      <c r="F67" s="7" t="s">
        <v>28</v>
      </c>
      <c r="G67" s="6" t="s">
        <v>58</v>
      </c>
    </row>
    <row r="68" spans="1:7" ht="15.6" x14ac:dyDescent="0.3">
      <c r="A68" s="11" t="s">
        <v>65</v>
      </c>
      <c r="B68" s="11" t="s">
        <v>66</v>
      </c>
      <c r="C68" s="3" t="s">
        <v>67</v>
      </c>
      <c r="D68" s="9"/>
      <c r="E68" s="3" t="s">
        <v>57</v>
      </c>
      <c r="F68" s="4" t="s">
        <v>43</v>
      </c>
      <c r="G68" s="6" t="s">
        <v>68</v>
      </c>
    </row>
    <row r="69" spans="1:7" ht="15.6" x14ac:dyDescent="0.3">
      <c r="A69" s="3" t="s">
        <v>69</v>
      </c>
      <c r="B69" s="3" t="s">
        <v>70</v>
      </c>
      <c r="C69" s="3" t="s">
        <v>67</v>
      </c>
      <c r="D69" s="8"/>
      <c r="E69" s="3" t="s">
        <v>57</v>
      </c>
      <c r="F69" s="3" t="s">
        <v>23</v>
      </c>
      <c r="G69" s="3" t="s">
        <v>71</v>
      </c>
    </row>
    <row r="70" spans="1:7" ht="15.6" x14ac:dyDescent="0.3">
      <c r="A70" s="3" t="s">
        <v>72</v>
      </c>
      <c r="B70" s="3" t="s">
        <v>73</v>
      </c>
      <c r="C70" s="3" t="s">
        <v>67</v>
      </c>
      <c r="D70" s="5"/>
      <c r="E70" s="3" t="s">
        <v>57</v>
      </c>
      <c r="F70" s="7" t="s">
        <v>25</v>
      </c>
      <c r="G70" s="6" t="s">
        <v>74</v>
      </c>
    </row>
    <row r="71" spans="1:7" ht="15.6" x14ac:dyDescent="0.3">
      <c r="A71" s="3" t="s">
        <v>75</v>
      </c>
      <c r="B71" s="3" t="s">
        <v>72</v>
      </c>
      <c r="C71" s="3" t="s">
        <v>64</v>
      </c>
      <c r="D71" s="5"/>
      <c r="E71" s="3" t="s">
        <v>57</v>
      </c>
      <c r="F71" s="6" t="s">
        <v>23</v>
      </c>
      <c r="G71" s="6" t="s">
        <v>76</v>
      </c>
    </row>
    <row r="72" spans="1:7" ht="15.6" x14ac:dyDescent="0.3">
      <c r="A72" s="3" t="s">
        <v>77</v>
      </c>
      <c r="B72" s="3" t="s">
        <v>78</v>
      </c>
      <c r="C72" s="3" t="s">
        <v>56</v>
      </c>
      <c r="D72" s="8">
        <v>500</v>
      </c>
      <c r="E72" s="3" t="s">
        <v>57</v>
      </c>
      <c r="F72" s="3" t="s">
        <v>23</v>
      </c>
      <c r="G72" s="3" t="s">
        <v>71</v>
      </c>
    </row>
    <row r="73" spans="1:7" ht="15.6" x14ac:dyDescent="0.3">
      <c r="A73" s="3" t="s">
        <v>79</v>
      </c>
      <c r="B73" s="3" t="s">
        <v>80</v>
      </c>
      <c r="C73" s="3" t="s">
        <v>64</v>
      </c>
      <c r="D73" s="5"/>
      <c r="E73" s="3" t="s">
        <v>57</v>
      </c>
      <c r="F73" s="7" t="s">
        <v>9</v>
      </c>
      <c r="G73" s="6" t="s">
        <v>71</v>
      </c>
    </row>
    <row r="74" spans="1:7" ht="15.6" x14ac:dyDescent="0.3">
      <c r="A74" s="3" t="s">
        <v>81</v>
      </c>
      <c r="B74" s="3" t="s">
        <v>82</v>
      </c>
      <c r="C74" s="3" t="s">
        <v>83</v>
      </c>
      <c r="D74" s="8">
        <v>500</v>
      </c>
      <c r="E74" s="3" t="s">
        <v>57</v>
      </c>
      <c r="F74" s="3" t="s">
        <v>23</v>
      </c>
      <c r="G74" s="3" t="s">
        <v>68</v>
      </c>
    </row>
    <row r="75" spans="1:7" ht="15.6" x14ac:dyDescent="0.3">
      <c r="A75" s="3" t="s">
        <v>81</v>
      </c>
      <c r="B75" s="3" t="s">
        <v>82</v>
      </c>
      <c r="C75" s="3" t="s">
        <v>56</v>
      </c>
      <c r="D75" s="8">
        <v>500</v>
      </c>
      <c r="E75" s="3" t="s">
        <v>57</v>
      </c>
      <c r="F75" s="3" t="s">
        <v>23</v>
      </c>
      <c r="G75" s="3" t="s">
        <v>68</v>
      </c>
    </row>
    <row r="76" spans="1:7" ht="15.6" x14ac:dyDescent="0.3">
      <c r="A76" s="6" t="s">
        <v>84</v>
      </c>
      <c r="B76" s="6" t="s">
        <v>85</v>
      </c>
      <c r="C76" s="6" t="s">
        <v>67</v>
      </c>
      <c r="D76" s="12"/>
      <c r="E76" s="3" t="s">
        <v>57</v>
      </c>
      <c r="F76" s="6" t="s">
        <v>16</v>
      </c>
      <c r="G76" s="3" t="s">
        <v>76</v>
      </c>
    </row>
    <row r="77" spans="1:7" ht="15.6" x14ac:dyDescent="0.3">
      <c r="A77" s="4" t="s">
        <v>86</v>
      </c>
      <c r="B77" s="4" t="s">
        <v>87</v>
      </c>
      <c r="C77" s="4" t="s">
        <v>56</v>
      </c>
      <c r="D77" s="9">
        <v>500</v>
      </c>
      <c r="E77" s="3" t="s">
        <v>57</v>
      </c>
      <c r="F77" s="4" t="s">
        <v>25</v>
      </c>
      <c r="G77" s="6" t="s">
        <v>68</v>
      </c>
    </row>
    <row r="78" spans="1:7" ht="15.6" x14ac:dyDescent="0.3">
      <c r="A78" s="3" t="s">
        <v>88</v>
      </c>
      <c r="B78" s="3" t="s">
        <v>89</v>
      </c>
      <c r="C78" s="3" t="s">
        <v>90</v>
      </c>
      <c r="D78" s="8"/>
      <c r="E78" s="3" t="s">
        <v>57</v>
      </c>
      <c r="F78" s="3" t="s">
        <v>14</v>
      </c>
      <c r="G78" s="3" t="s">
        <v>74</v>
      </c>
    </row>
    <row r="79" spans="1:7" ht="15.6" x14ac:dyDescent="0.3">
      <c r="A79" s="3" t="s">
        <v>91</v>
      </c>
      <c r="B79" s="3" t="s">
        <v>92</v>
      </c>
      <c r="C79" s="7" t="s">
        <v>64</v>
      </c>
      <c r="D79" s="5"/>
      <c r="E79" s="3" t="s">
        <v>57</v>
      </c>
      <c r="F79" s="4" t="s">
        <v>18</v>
      </c>
      <c r="G79" s="6" t="s">
        <v>93</v>
      </c>
    </row>
    <row r="80" spans="1:7" ht="15.6" x14ac:dyDescent="0.3">
      <c r="A80" s="3" t="s">
        <v>94</v>
      </c>
      <c r="B80" s="3" t="s">
        <v>95</v>
      </c>
      <c r="C80" s="3" t="s">
        <v>96</v>
      </c>
      <c r="D80" s="8">
        <v>3000</v>
      </c>
      <c r="E80" s="3" t="s">
        <v>57</v>
      </c>
      <c r="F80" s="3" t="s">
        <v>23</v>
      </c>
      <c r="G80" s="3" t="s">
        <v>71</v>
      </c>
    </row>
    <row r="81" spans="1:7" ht="15.6" x14ac:dyDescent="0.3">
      <c r="A81" s="11" t="s">
        <v>98</v>
      </c>
      <c r="B81" s="11" t="s">
        <v>99</v>
      </c>
      <c r="C81" s="3" t="s">
        <v>64</v>
      </c>
      <c r="D81" s="5"/>
      <c r="E81" s="3" t="s">
        <v>57</v>
      </c>
      <c r="F81" s="6" t="s">
        <v>25</v>
      </c>
      <c r="G81" s="6" t="s">
        <v>76</v>
      </c>
    </row>
    <row r="82" spans="1:7" ht="15.6" x14ac:dyDescent="0.3">
      <c r="A82" s="3" t="s">
        <v>100</v>
      </c>
      <c r="B82" s="3" t="s">
        <v>101</v>
      </c>
      <c r="C82" s="3" t="s">
        <v>64</v>
      </c>
      <c r="D82" s="10"/>
      <c r="E82" s="3" t="s">
        <v>57</v>
      </c>
      <c r="F82" s="3" t="s">
        <v>46</v>
      </c>
      <c r="G82" s="3" t="s">
        <v>102</v>
      </c>
    </row>
    <row r="83" spans="1:7" ht="15.6" x14ac:dyDescent="0.3">
      <c r="A83" s="3" t="s">
        <v>103</v>
      </c>
      <c r="B83" s="3" t="s">
        <v>104</v>
      </c>
      <c r="C83" s="3" t="s">
        <v>67</v>
      </c>
      <c r="D83" s="8"/>
      <c r="E83" s="3" t="s">
        <v>57</v>
      </c>
      <c r="F83" s="3" t="s">
        <v>28</v>
      </c>
      <c r="G83" s="3" t="s">
        <v>74</v>
      </c>
    </row>
    <row r="84" spans="1:7" ht="15.6" x14ac:dyDescent="0.3">
      <c r="A84" s="3" t="s">
        <v>105</v>
      </c>
      <c r="B84" s="3" t="s">
        <v>106</v>
      </c>
      <c r="C84" s="3" t="s">
        <v>64</v>
      </c>
      <c r="D84" s="5"/>
      <c r="E84" s="3" t="s">
        <v>57</v>
      </c>
      <c r="F84" s="7" t="s">
        <v>9</v>
      </c>
      <c r="G84" s="6" t="s">
        <v>74</v>
      </c>
    </row>
    <row r="85" spans="1:7" ht="15.6" x14ac:dyDescent="0.3">
      <c r="A85" s="3" t="s">
        <v>107</v>
      </c>
      <c r="B85" s="3" t="s">
        <v>108</v>
      </c>
      <c r="C85" s="3" t="s">
        <v>67</v>
      </c>
      <c r="D85" s="8"/>
      <c r="E85" s="3" t="s">
        <v>57</v>
      </c>
      <c r="F85" s="3" t="s">
        <v>9</v>
      </c>
      <c r="G85" s="3" t="s">
        <v>109</v>
      </c>
    </row>
    <row r="86" spans="1:7" ht="15.6" x14ac:dyDescent="0.3">
      <c r="A86" s="3" t="s">
        <v>110</v>
      </c>
      <c r="B86" s="3" t="s">
        <v>111</v>
      </c>
      <c r="C86" s="3" t="s">
        <v>112</v>
      </c>
      <c r="D86" s="8"/>
      <c r="E86" s="3" t="s">
        <v>57</v>
      </c>
      <c r="F86" s="3" t="s">
        <v>23</v>
      </c>
      <c r="G86" s="3" t="s">
        <v>61</v>
      </c>
    </row>
    <row r="87" spans="1:7" ht="15.6" x14ac:dyDescent="0.3">
      <c r="A87" s="6" t="s">
        <v>113</v>
      </c>
      <c r="B87" s="6" t="s">
        <v>114</v>
      </c>
      <c r="C87" s="6" t="s">
        <v>64</v>
      </c>
      <c r="D87" s="12"/>
      <c r="E87" s="3" t="s">
        <v>57</v>
      </c>
      <c r="F87" s="6" t="s">
        <v>14</v>
      </c>
      <c r="G87" s="3" t="s">
        <v>68</v>
      </c>
    </row>
    <row r="88" spans="1:7" ht="15.6" x14ac:dyDescent="0.3">
      <c r="A88" s="3" t="s">
        <v>113</v>
      </c>
      <c r="B88" s="3" t="s">
        <v>114</v>
      </c>
      <c r="C88" s="3" t="s">
        <v>56</v>
      </c>
      <c r="D88" s="8">
        <v>500</v>
      </c>
      <c r="E88" s="3" t="s">
        <v>57</v>
      </c>
      <c r="F88" s="3" t="s">
        <v>14</v>
      </c>
      <c r="G88" s="3" t="s">
        <v>68</v>
      </c>
    </row>
    <row r="89" spans="1:7" ht="15.6" x14ac:dyDescent="0.3">
      <c r="A89" s="4" t="s">
        <v>115</v>
      </c>
      <c r="B89" s="4" t="s">
        <v>116</v>
      </c>
      <c r="C89" s="4" t="s">
        <v>64</v>
      </c>
      <c r="D89" s="5"/>
      <c r="E89" s="3" t="s">
        <v>57</v>
      </c>
      <c r="F89" s="7" t="s">
        <v>23</v>
      </c>
      <c r="G89" s="6" t="s">
        <v>71</v>
      </c>
    </row>
    <row r="90" spans="1:7" ht="15.6" x14ac:dyDescent="0.3">
      <c r="A90" s="3" t="s">
        <v>117</v>
      </c>
      <c r="B90" s="3" t="s">
        <v>118</v>
      </c>
      <c r="C90" s="3" t="s">
        <v>67</v>
      </c>
      <c r="D90" s="5"/>
      <c r="E90" s="3" t="s">
        <v>57</v>
      </c>
      <c r="F90" s="6" t="s">
        <v>9</v>
      </c>
      <c r="G90" s="6" t="s">
        <v>76</v>
      </c>
    </row>
    <row r="91" spans="1:7" ht="15.6" x14ac:dyDescent="0.3">
      <c r="A91" s="3" t="s">
        <v>119</v>
      </c>
      <c r="B91" s="3" t="s">
        <v>120</v>
      </c>
      <c r="C91" s="3" t="s">
        <v>67</v>
      </c>
      <c r="D91" s="8"/>
      <c r="E91" s="3" t="s">
        <v>57</v>
      </c>
      <c r="F91" s="3" t="s">
        <v>46</v>
      </c>
      <c r="G91" s="3" t="s">
        <v>93</v>
      </c>
    </row>
    <row r="92" spans="1:7" ht="15.6" x14ac:dyDescent="0.3">
      <c r="A92" s="3" t="s">
        <v>121</v>
      </c>
      <c r="B92" s="3" t="s">
        <v>122</v>
      </c>
      <c r="C92" s="3" t="s">
        <v>64</v>
      </c>
      <c r="D92" s="8"/>
      <c r="E92" s="3" t="s">
        <v>57</v>
      </c>
      <c r="F92" s="3" t="s">
        <v>14</v>
      </c>
      <c r="G92" s="3" t="s">
        <v>109</v>
      </c>
    </row>
    <row r="93" spans="1:7" ht="15.6" x14ac:dyDescent="0.3">
      <c r="A93" s="3" t="s">
        <v>123</v>
      </c>
      <c r="B93" s="3" t="s">
        <v>124</v>
      </c>
      <c r="C93" s="3" t="s">
        <v>125</v>
      </c>
      <c r="D93" s="5">
        <v>500</v>
      </c>
      <c r="E93" s="3" t="s">
        <v>57</v>
      </c>
      <c r="F93" s="6" t="s">
        <v>25</v>
      </c>
      <c r="G93" s="6" t="s">
        <v>74</v>
      </c>
    </row>
    <row r="94" spans="1:7" ht="15.6" x14ac:dyDescent="0.3">
      <c r="A94" s="3" t="s">
        <v>126</v>
      </c>
      <c r="B94" s="3" t="s">
        <v>127</v>
      </c>
      <c r="C94" s="3" t="s">
        <v>64</v>
      </c>
      <c r="D94" s="8"/>
      <c r="E94" s="3" t="s">
        <v>57</v>
      </c>
      <c r="F94" s="3" t="s">
        <v>9</v>
      </c>
      <c r="G94" s="3" t="s">
        <v>93</v>
      </c>
    </row>
    <row r="95" spans="1:7" ht="15.6" x14ac:dyDescent="0.3">
      <c r="A95" s="3" t="s">
        <v>128</v>
      </c>
      <c r="B95" s="3" t="s">
        <v>129</v>
      </c>
      <c r="C95" s="3" t="s">
        <v>67</v>
      </c>
      <c r="D95" s="5"/>
      <c r="E95" s="3" t="s">
        <v>57</v>
      </c>
      <c r="F95" s="6" t="s">
        <v>14</v>
      </c>
      <c r="G95" s="6" t="s">
        <v>68</v>
      </c>
    </row>
    <row r="96" spans="1:7" ht="15.6" x14ac:dyDescent="0.3">
      <c r="A96" s="3" t="s">
        <v>128</v>
      </c>
      <c r="B96" s="3" t="s">
        <v>129</v>
      </c>
      <c r="C96" s="3" t="s">
        <v>56</v>
      </c>
      <c r="D96" s="5">
        <v>500</v>
      </c>
      <c r="E96" s="3" t="s">
        <v>57</v>
      </c>
      <c r="F96" s="6" t="s">
        <v>14</v>
      </c>
      <c r="G96" s="6" t="s">
        <v>68</v>
      </c>
    </row>
    <row r="97" spans="1:7" ht="15.6" x14ac:dyDescent="0.3">
      <c r="A97" s="3" t="s">
        <v>130</v>
      </c>
      <c r="B97" s="3" t="s">
        <v>131</v>
      </c>
      <c r="C97" s="3" t="s">
        <v>67</v>
      </c>
      <c r="D97" s="5"/>
      <c r="E97" s="3" t="s">
        <v>57</v>
      </c>
      <c r="F97" s="6" t="s">
        <v>33</v>
      </c>
      <c r="G97" s="6" t="s">
        <v>102</v>
      </c>
    </row>
    <row r="98" spans="1:7" ht="15.6" x14ac:dyDescent="0.3">
      <c r="A98" s="6" t="s">
        <v>132</v>
      </c>
      <c r="B98" s="6" t="s">
        <v>133</v>
      </c>
      <c r="C98" s="6" t="s">
        <v>64</v>
      </c>
      <c r="D98" s="12"/>
      <c r="E98" s="3" t="s">
        <v>57</v>
      </c>
      <c r="F98" s="6" t="s">
        <v>50</v>
      </c>
      <c r="G98" s="3" t="s">
        <v>68</v>
      </c>
    </row>
    <row r="99" spans="1:7" ht="15.6" x14ac:dyDescent="0.3">
      <c r="A99" s="3" t="s">
        <v>134</v>
      </c>
      <c r="B99" s="3" t="s">
        <v>135</v>
      </c>
      <c r="C99" s="3" t="s">
        <v>96</v>
      </c>
      <c r="D99" s="8">
        <v>3000</v>
      </c>
      <c r="E99" s="3" t="s">
        <v>57</v>
      </c>
      <c r="F99" s="3" t="s">
        <v>23</v>
      </c>
      <c r="G99" s="3" t="s">
        <v>58</v>
      </c>
    </row>
    <row r="100" spans="1:7" ht="15.6" x14ac:dyDescent="0.3">
      <c r="A100" s="3" t="s">
        <v>136</v>
      </c>
      <c r="B100" s="3" t="s">
        <v>137</v>
      </c>
      <c r="C100" s="3" t="s">
        <v>56</v>
      </c>
      <c r="D100" s="8">
        <v>500</v>
      </c>
      <c r="E100" s="3" t="s">
        <v>57</v>
      </c>
      <c r="F100" s="3" t="s">
        <v>23</v>
      </c>
      <c r="G100" s="3" t="s">
        <v>74</v>
      </c>
    </row>
    <row r="101" spans="1:7" ht="15.6" x14ac:dyDescent="0.3">
      <c r="A101" s="3" t="s">
        <v>138</v>
      </c>
      <c r="B101" s="3" t="s">
        <v>139</v>
      </c>
      <c r="C101" s="3" t="s">
        <v>67</v>
      </c>
      <c r="D101" s="8"/>
      <c r="E101" s="3" t="s">
        <v>57</v>
      </c>
      <c r="F101" s="3" t="s">
        <v>9</v>
      </c>
      <c r="G101" s="3" t="s">
        <v>97</v>
      </c>
    </row>
    <row r="102" spans="1:7" ht="15.6" x14ac:dyDescent="0.3">
      <c r="A102" s="3" t="s">
        <v>140</v>
      </c>
      <c r="B102" s="3" t="s">
        <v>141</v>
      </c>
      <c r="C102" s="3" t="s">
        <v>64</v>
      </c>
      <c r="D102" s="8"/>
      <c r="E102" s="3" t="s">
        <v>57</v>
      </c>
      <c r="F102" s="3" t="s">
        <v>49</v>
      </c>
      <c r="G102" s="3" t="s">
        <v>61</v>
      </c>
    </row>
    <row r="103" spans="1:7" ht="15.6" x14ac:dyDescent="0.3">
      <c r="A103" s="3" t="s">
        <v>142</v>
      </c>
      <c r="B103" s="3" t="s">
        <v>143</v>
      </c>
      <c r="C103" s="3" t="s">
        <v>144</v>
      </c>
      <c r="D103" s="8">
        <v>250</v>
      </c>
      <c r="E103" s="3" t="s">
        <v>57</v>
      </c>
      <c r="F103" s="3" t="s">
        <v>23</v>
      </c>
      <c r="G103" s="3" t="s">
        <v>93</v>
      </c>
    </row>
    <row r="104" spans="1:7" ht="15.6" x14ac:dyDescent="0.3">
      <c r="A104" s="3" t="s">
        <v>145</v>
      </c>
      <c r="B104" s="3" t="s">
        <v>146</v>
      </c>
      <c r="C104" s="3" t="s">
        <v>125</v>
      </c>
      <c r="D104" s="10">
        <v>500</v>
      </c>
      <c r="E104" s="3" t="s">
        <v>57</v>
      </c>
      <c r="F104" s="3" t="s">
        <v>14</v>
      </c>
      <c r="G104" s="3" t="s">
        <v>74</v>
      </c>
    </row>
    <row r="105" spans="1:7" ht="15.6" x14ac:dyDescent="0.3">
      <c r="A105" s="6" t="s">
        <v>147</v>
      </c>
      <c r="B105" s="6" t="s">
        <v>148</v>
      </c>
      <c r="C105" s="6" t="s">
        <v>64</v>
      </c>
      <c r="D105" s="12"/>
      <c r="E105" s="3" t="s">
        <v>57</v>
      </c>
      <c r="F105" s="6" t="s">
        <v>23</v>
      </c>
      <c r="G105" s="3" t="s">
        <v>97</v>
      </c>
    </row>
    <row r="106" spans="1:7" ht="15.6" x14ac:dyDescent="0.3">
      <c r="A106" s="3" t="s">
        <v>149</v>
      </c>
      <c r="B106" s="3" t="s">
        <v>150</v>
      </c>
      <c r="C106" s="3" t="s">
        <v>67</v>
      </c>
      <c r="D106" s="8"/>
      <c r="E106" s="3" t="s">
        <v>57</v>
      </c>
      <c r="F106" s="3" t="s">
        <v>28</v>
      </c>
      <c r="G106" s="3" t="s">
        <v>58</v>
      </c>
    </row>
    <row r="107" spans="1:7" ht="15.6" x14ac:dyDescent="0.3">
      <c r="A107" s="3" t="s">
        <v>151</v>
      </c>
      <c r="B107" s="3" t="s">
        <v>152</v>
      </c>
      <c r="C107" s="3" t="s">
        <v>56</v>
      </c>
      <c r="D107" s="10">
        <v>500</v>
      </c>
      <c r="E107" s="3" t="s">
        <v>57</v>
      </c>
      <c r="F107" s="3" t="s">
        <v>49</v>
      </c>
      <c r="G107" s="3" t="s">
        <v>74</v>
      </c>
    </row>
    <row r="108" spans="1:7" ht="15.6" x14ac:dyDescent="0.3">
      <c r="A108" s="3" t="s">
        <v>153</v>
      </c>
      <c r="B108" s="3" t="s">
        <v>154</v>
      </c>
      <c r="C108" s="3" t="s">
        <v>64</v>
      </c>
      <c r="D108" s="8"/>
      <c r="E108" s="3" t="s">
        <v>57</v>
      </c>
      <c r="F108" s="3" t="s">
        <v>14</v>
      </c>
      <c r="G108" s="3" t="s">
        <v>93</v>
      </c>
    </row>
    <row r="109" spans="1:7" ht="15.6" x14ac:dyDescent="0.3">
      <c r="A109" s="3" t="s">
        <v>155</v>
      </c>
      <c r="B109" s="3" t="s">
        <v>156</v>
      </c>
      <c r="C109" s="3" t="s">
        <v>56</v>
      </c>
      <c r="D109" s="5">
        <v>3000</v>
      </c>
      <c r="E109" s="3" t="s">
        <v>57</v>
      </c>
      <c r="F109" s="4" t="s">
        <v>16</v>
      </c>
      <c r="G109" s="6" t="s">
        <v>93</v>
      </c>
    </row>
    <row r="110" spans="1:7" ht="15.6" x14ac:dyDescent="0.3">
      <c r="A110" s="3" t="s">
        <v>155</v>
      </c>
      <c r="B110" s="3" t="s">
        <v>156</v>
      </c>
      <c r="C110" s="3" t="s">
        <v>157</v>
      </c>
      <c r="D110" s="5">
        <v>4000</v>
      </c>
      <c r="E110" s="3" t="s">
        <v>57</v>
      </c>
      <c r="F110" s="4" t="s">
        <v>16</v>
      </c>
      <c r="G110" s="6" t="s">
        <v>93</v>
      </c>
    </row>
    <row r="111" spans="1:7" ht="15.6" x14ac:dyDescent="0.3">
      <c r="A111" s="3" t="s">
        <v>158</v>
      </c>
      <c r="B111" s="3" t="s">
        <v>159</v>
      </c>
      <c r="C111" s="3" t="s">
        <v>64</v>
      </c>
      <c r="D111" s="8"/>
      <c r="E111" s="3" t="s">
        <v>57</v>
      </c>
      <c r="F111" s="3" t="s">
        <v>46</v>
      </c>
      <c r="G111" s="3" t="s">
        <v>102</v>
      </c>
    </row>
    <row r="112" spans="1:7" ht="15.6" x14ac:dyDescent="0.3">
      <c r="A112" s="3" t="s">
        <v>160</v>
      </c>
      <c r="B112" s="3" t="s">
        <v>161</v>
      </c>
      <c r="C112" s="3" t="s">
        <v>112</v>
      </c>
      <c r="D112" s="8"/>
      <c r="E112" s="3" t="s">
        <v>57</v>
      </c>
      <c r="F112" s="3" t="s">
        <v>23</v>
      </c>
      <c r="G112" s="3" t="s">
        <v>61</v>
      </c>
    </row>
    <row r="113" spans="1:7" ht="15.6" x14ac:dyDescent="0.3">
      <c r="A113" s="3" t="s">
        <v>318</v>
      </c>
      <c r="B113" s="3" t="s">
        <v>319</v>
      </c>
      <c r="C113" s="3" t="s">
        <v>67</v>
      </c>
      <c r="D113" s="10"/>
      <c r="E113" s="3" t="s">
        <v>57</v>
      </c>
      <c r="F113" s="3" t="s">
        <v>12</v>
      </c>
      <c r="G113" s="3" t="s">
        <v>61</v>
      </c>
    </row>
    <row r="114" spans="1:7" ht="15.6" x14ac:dyDescent="0.3">
      <c r="A114" s="3" t="s">
        <v>318</v>
      </c>
      <c r="B114" s="3" t="s">
        <v>319</v>
      </c>
      <c r="C114" s="3" t="s">
        <v>96</v>
      </c>
      <c r="D114" s="10">
        <v>3000</v>
      </c>
      <c r="E114" s="3" t="s">
        <v>57</v>
      </c>
      <c r="F114" s="3" t="s">
        <v>12</v>
      </c>
      <c r="G114" s="3" t="s">
        <v>61</v>
      </c>
    </row>
    <row r="115" spans="1:7" ht="15.6" x14ac:dyDescent="0.3">
      <c r="A115" s="3" t="s">
        <v>162</v>
      </c>
      <c r="B115" s="3" t="s">
        <v>163</v>
      </c>
      <c r="C115" s="3" t="s">
        <v>56</v>
      </c>
      <c r="D115" s="9">
        <v>500</v>
      </c>
      <c r="E115" s="3" t="s">
        <v>57</v>
      </c>
      <c r="F115" s="7" t="s">
        <v>33</v>
      </c>
      <c r="G115" s="6" t="s">
        <v>68</v>
      </c>
    </row>
    <row r="116" spans="1:7" ht="15.6" x14ac:dyDescent="0.3">
      <c r="A116" s="3" t="s">
        <v>164</v>
      </c>
      <c r="B116" s="3" t="s">
        <v>165</v>
      </c>
      <c r="C116" s="3" t="s">
        <v>144</v>
      </c>
      <c r="D116" s="8">
        <v>250</v>
      </c>
      <c r="E116" s="3" t="s">
        <v>57</v>
      </c>
      <c r="F116" s="3" t="s">
        <v>23</v>
      </c>
      <c r="G116" s="3" t="s">
        <v>68</v>
      </c>
    </row>
    <row r="117" spans="1:7" ht="15.6" x14ac:dyDescent="0.3">
      <c r="A117" s="3" t="s">
        <v>166</v>
      </c>
      <c r="B117" s="3" t="s">
        <v>167</v>
      </c>
      <c r="C117" s="3" t="s">
        <v>67</v>
      </c>
      <c r="D117" s="8"/>
      <c r="E117" s="3" t="s">
        <v>57</v>
      </c>
      <c r="F117" s="3" t="s">
        <v>14</v>
      </c>
      <c r="G117" s="3" t="s">
        <v>93</v>
      </c>
    </row>
    <row r="118" spans="1:7" ht="15.6" x14ac:dyDescent="0.3">
      <c r="A118" s="6" t="s">
        <v>168</v>
      </c>
      <c r="B118" s="6" t="s">
        <v>169</v>
      </c>
      <c r="C118" s="6" t="s">
        <v>56</v>
      </c>
      <c r="D118" s="12">
        <v>500</v>
      </c>
      <c r="E118" s="3" t="s">
        <v>57</v>
      </c>
      <c r="F118" s="6" t="s">
        <v>18</v>
      </c>
      <c r="G118" s="3" t="s">
        <v>97</v>
      </c>
    </row>
    <row r="119" spans="1:7" ht="15.6" x14ac:dyDescent="0.3">
      <c r="A119" s="3" t="s">
        <v>170</v>
      </c>
      <c r="B119" s="3" t="s">
        <v>171</v>
      </c>
      <c r="C119" s="3" t="s">
        <v>112</v>
      </c>
      <c r="D119" s="8"/>
      <c r="E119" s="3" t="s">
        <v>57</v>
      </c>
      <c r="F119" s="3" t="s">
        <v>49</v>
      </c>
      <c r="G119" s="3" t="s">
        <v>61</v>
      </c>
    </row>
    <row r="120" spans="1:7" ht="15.6" x14ac:dyDescent="0.3">
      <c r="A120" s="3" t="s">
        <v>170</v>
      </c>
      <c r="B120" s="3" t="s">
        <v>171</v>
      </c>
      <c r="C120" s="3" t="s">
        <v>56</v>
      </c>
      <c r="D120" s="8">
        <v>500</v>
      </c>
      <c r="E120" s="3" t="s">
        <v>57</v>
      </c>
      <c r="F120" s="3" t="s">
        <v>49</v>
      </c>
      <c r="G120" s="3" t="s">
        <v>61</v>
      </c>
    </row>
    <row r="121" spans="1:7" ht="15.6" x14ac:dyDescent="0.3">
      <c r="A121" s="3" t="s">
        <v>172</v>
      </c>
      <c r="B121" s="3" t="s">
        <v>173</v>
      </c>
      <c r="C121" s="3" t="s">
        <v>125</v>
      </c>
      <c r="D121" s="10">
        <v>500</v>
      </c>
      <c r="E121" s="3" t="s">
        <v>57</v>
      </c>
      <c r="F121" s="3" t="s">
        <v>46</v>
      </c>
      <c r="G121" s="3" t="s">
        <v>74</v>
      </c>
    </row>
    <row r="122" spans="1:7" ht="15.6" x14ac:dyDescent="0.3">
      <c r="A122" s="3" t="s">
        <v>174</v>
      </c>
      <c r="B122" s="3" t="s">
        <v>175</v>
      </c>
      <c r="C122" s="3" t="s">
        <v>67</v>
      </c>
      <c r="D122" s="8"/>
      <c r="E122" s="3" t="s">
        <v>57</v>
      </c>
      <c r="F122" s="3" t="s">
        <v>9</v>
      </c>
      <c r="G122" s="3" t="s">
        <v>109</v>
      </c>
    </row>
    <row r="123" spans="1:7" ht="15.6" x14ac:dyDescent="0.3">
      <c r="A123" s="3" t="s">
        <v>176</v>
      </c>
      <c r="B123" s="3" t="s">
        <v>177</v>
      </c>
      <c r="C123" s="3" t="s">
        <v>56</v>
      </c>
      <c r="D123" s="10">
        <v>500</v>
      </c>
      <c r="E123" s="3" t="s">
        <v>57</v>
      </c>
      <c r="F123" s="3" t="s">
        <v>9</v>
      </c>
      <c r="G123" s="3" t="s">
        <v>74</v>
      </c>
    </row>
    <row r="124" spans="1:7" ht="15.6" x14ac:dyDescent="0.3">
      <c r="A124" s="3" t="s">
        <v>98</v>
      </c>
      <c r="B124" s="3" t="s">
        <v>178</v>
      </c>
      <c r="C124" s="3" t="s">
        <v>67</v>
      </c>
      <c r="D124" s="8"/>
      <c r="E124" s="3" t="s">
        <v>57</v>
      </c>
      <c r="F124" s="3" t="s">
        <v>50</v>
      </c>
      <c r="G124" s="3" t="s">
        <v>93</v>
      </c>
    </row>
    <row r="125" spans="1:7" ht="15.6" x14ac:dyDescent="0.3">
      <c r="A125" s="3" t="s">
        <v>151</v>
      </c>
      <c r="B125" s="3" t="s">
        <v>179</v>
      </c>
      <c r="C125" s="3" t="s">
        <v>67</v>
      </c>
      <c r="D125" s="10"/>
      <c r="E125" s="3" t="s">
        <v>57</v>
      </c>
      <c r="F125" s="3" t="s">
        <v>9</v>
      </c>
      <c r="G125" s="3" t="s">
        <v>71</v>
      </c>
    </row>
    <row r="126" spans="1:7" ht="15.6" x14ac:dyDescent="0.3">
      <c r="A126" s="3" t="s">
        <v>180</v>
      </c>
      <c r="B126" s="3" t="s">
        <v>181</v>
      </c>
      <c r="C126" s="3" t="s">
        <v>64</v>
      </c>
      <c r="D126" s="5"/>
      <c r="E126" s="3" t="s">
        <v>57</v>
      </c>
      <c r="F126" s="6" t="s">
        <v>16</v>
      </c>
      <c r="G126" s="6" t="s">
        <v>76</v>
      </c>
    </row>
    <row r="127" spans="1:7" ht="31.2" x14ac:dyDescent="0.3">
      <c r="A127" s="3" t="s">
        <v>182</v>
      </c>
      <c r="B127" s="3" t="s">
        <v>183</v>
      </c>
      <c r="C127" s="3" t="s">
        <v>7</v>
      </c>
      <c r="D127" s="8"/>
      <c r="E127" s="6" t="s">
        <v>184</v>
      </c>
      <c r="F127" s="3" t="s">
        <v>46</v>
      </c>
      <c r="G127" s="3" t="s">
        <v>185</v>
      </c>
    </row>
    <row r="128" spans="1:7" ht="31.2" x14ac:dyDescent="0.3">
      <c r="A128" s="3" t="s">
        <v>186</v>
      </c>
      <c r="B128" s="3" t="s">
        <v>187</v>
      </c>
      <c r="C128" s="3" t="s">
        <v>11</v>
      </c>
      <c r="D128" s="10"/>
      <c r="E128" s="6" t="s">
        <v>184</v>
      </c>
      <c r="F128" s="3" t="s">
        <v>50</v>
      </c>
      <c r="G128" s="3" t="s">
        <v>188</v>
      </c>
    </row>
    <row r="129" spans="1:7" ht="31.2" x14ac:dyDescent="0.3">
      <c r="A129" s="3" t="s">
        <v>189</v>
      </c>
      <c r="B129" s="3" t="s">
        <v>190</v>
      </c>
      <c r="C129" s="3" t="s">
        <v>11</v>
      </c>
      <c r="D129" s="10"/>
      <c r="E129" s="6" t="s">
        <v>184</v>
      </c>
      <c r="F129" s="3" t="s">
        <v>33</v>
      </c>
      <c r="G129" s="3" t="s">
        <v>188</v>
      </c>
    </row>
    <row r="130" spans="1:7" ht="31.2" x14ac:dyDescent="0.3">
      <c r="A130" s="3" t="s">
        <v>191</v>
      </c>
      <c r="B130" s="3" t="s">
        <v>192</v>
      </c>
      <c r="C130" s="3" t="s">
        <v>7</v>
      </c>
      <c r="D130" s="8"/>
      <c r="E130" s="6" t="s">
        <v>184</v>
      </c>
      <c r="F130" s="3" t="s">
        <v>14</v>
      </c>
      <c r="G130" s="3" t="s">
        <v>193</v>
      </c>
    </row>
    <row r="131" spans="1:7" ht="31.2" x14ac:dyDescent="0.3">
      <c r="A131" s="6" t="s">
        <v>194</v>
      </c>
      <c r="B131" s="6" t="s">
        <v>195</v>
      </c>
      <c r="C131" s="6" t="s">
        <v>196</v>
      </c>
      <c r="D131" s="12">
        <v>500</v>
      </c>
      <c r="E131" s="6" t="s">
        <v>184</v>
      </c>
      <c r="F131" s="6" t="s">
        <v>14</v>
      </c>
      <c r="G131" s="6" t="s">
        <v>197</v>
      </c>
    </row>
    <row r="132" spans="1:7" ht="31.2" x14ac:dyDescent="0.3">
      <c r="A132" s="3" t="s">
        <v>198</v>
      </c>
      <c r="B132" s="3" t="s">
        <v>199</v>
      </c>
      <c r="C132" s="3" t="s">
        <v>11</v>
      </c>
      <c r="D132" s="8"/>
      <c r="E132" s="6" t="s">
        <v>184</v>
      </c>
      <c r="F132" s="3" t="s">
        <v>33</v>
      </c>
      <c r="G132" s="3" t="s">
        <v>200</v>
      </c>
    </row>
    <row r="133" spans="1:7" ht="31.2" x14ac:dyDescent="0.3">
      <c r="A133" s="3" t="s">
        <v>201</v>
      </c>
      <c r="B133" s="3" t="s">
        <v>202</v>
      </c>
      <c r="C133" s="3" t="s">
        <v>7</v>
      </c>
      <c r="D133" s="8"/>
      <c r="E133" s="6" t="s">
        <v>184</v>
      </c>
      <c r="F133" s="3" t="s">
        <v>23</v>
      </c>
      <c r="G133" s="3" t="s">
        <v>193</v>
      </c>
    </row>
    <row r="134" spans="1:7" ht="31.2" x14ac:dyDescent="0.3">
      <c r="A134" s="3" t="s">
        <v>203</v>
      </c>
      <c r="B134" s="3" t="s">
        <v>204</v>
      </c>
      <c r="C134" s="3" t="s">
        <v>7</v>
      </c>
      <c r="D134" s="8"/>
      <c r="E134" s="6" t="s">
        <v>184</v>
      </c>
      <c r="F134" s="3" t="s">
        <v>18</v>
      </c>
      <c r="G134" s="3" t="s">
        <v>197</v>
      </c>
    </row>
    <row r="135" spans="1:7" ht="31.2" x14ac:dyDescent="0.3">
      <c r="A135" s="6" t="s">
        <v>205</v>
      </c>
      <c r="B135" s="6" t="s">
        <v>206</v>
      </c>
      <c r="C135" s="6" t="s">
        <v>196</v>
      </c>
      <c r="D135" s="12">
        <v>500</v>
      </c>
      <c r="E135" s="6" t="s">
        <v>184</v>
      </c>
      <c r="F135" s="6" t="s">
        <v>53</v>
      </c>
      <c r="G135" s="6" t="s">
        <v>193</v>
      </c>
    </row>
    <row r="136" spans="1:7" ht="31.2" x14ac:dyDescent="0.3">
      <c r="A136" s="6" t="s">
        <v>207</v>
      </c>
      <c r="B136" s="6" t="s">
        <v>208</v>
      </c>
      <c r="C136" s="6" t="s">
        <v>196</v>
      </c>
      <c r="D136" s="12">
        <v>500</v>
      </c>
      <c r="E136" s="6" t="s">
        <v>184</v>
      </c>
      <c r="F136" s="6" t="s">
        <v>14</v>
      </c>
      <c r="G136" s="6" t="s">
        <v>209</v>
      </c>
    </row>
    <row r="137" spans="1:7" ht="31.2" x14ac:dyDescent="0.3">
      <c r="A137" s="3" t="s">
        <v>210</v>
      </c>
      <c r="B137" s="3" t="s">
        <v>211</v>
      </c>
      <c r="C137" s="3" t="s">
        <v>7</v>
      </c>
      <c r="D137" s="8"/>
      <c r="E137" s="6" t="s">
        <v>184</v>
      </c>
      <c r="F137" s="3" t="s">
        <v>44</v>
      </c>
      <c r="G137" s="3" t="s">
        <v>68</v>
      </c>
    </row>
    <row r="138" spans="1:7" ht="31.2" x14ac:dyDescent="0.3">
      <c r="A138" s="3" t="s">
        <v>212</v>
      </c>
      <c r="B138" s="3" t="s">
        <v>213</v>
      </c>
      <c r="C138" s="3" t="s">
        <v>7</v>
      </c>
      <c r="D138" s="10"/>
      <c r="E138" s="6" t="s">
        <v>184</v>
      </c>
      <c r="F138" s="3" t="s">
        <v>214</v>
      </c>
      <c r="G138" s="3" t="s">
        <v>215</v>
      </c>
    </row>
    <row r="139" spans="1:7" ht="31.2" x14ac:dyDescent="0.3">
      <c r="A139" s="3" t="s">
        <v>216</v>
      </c>
      <c r="B139" s="3" t="s">
        <v>217</v>
      </c>
      <c r="C139" s="3" t="s">
        <v>11</v>
      </c>
      <c r="D139" s="8"/>
      <c r="E139" s="6" t="s">
        <v>184</v>
      </c>
      <c r="F139" s="3" t="s">
        <v>28</v>
      </c>
      <c r="G139" s="3" t="s">
        <v>218</v>
      </c>
    </row>
    <row r="140" spans="1:7" ht="31.2" x14ac:dyDescent="0.3">
      <c r="A140" s="6" t="s">
        <v>219</v>
      </c>
      <c r="B140" s="6" t="s">
        <v>220</v>
      </c>
      <c r="C140" s="6" t="s">
        <v>196</v>
      </c>
      <c r="D140" s="12">
        <v>500</v>
      </c>
      <c r="E140" s="6" t="s">
        <v>184</v>
      </c>
      <c r="F140" s="6" t="s">
        <v>46</v>
      </c>
      <c r="G140" s="6" t="s">
        <v>197</v>
      </c>
    </row>
    <row r="141" spans="1:7" ht="31.2" x14ac:dyDescent="0.3">
      <c r="A141" s="6" t="s">
        <v>219</v>
      </c>
      <c r="B141" s="6" t="s">
        <v>220</v>
      </c>
      <c r="C141" s="6" t="s">
        <v>221</v>
      </c>
      <c r="D141" s="12">
        <v>5000</v>
      </c>
      <c r="E141" s="6" t="s">
        <v>184</v>
      </c>
      <c r="F141" s="6" t="s">
        <v>46</v>
      </c>
      <c r="G141" s="6" t="s">
        <v>222</v>
      </c>
    </row>
    <row r="142" spans="1:7" ht="31.2" x14ac:dyDescent="0.3">
      <c r="A142" s="3" t="s">
        <v>223</v>
      </c>
      <c r="B142" s="3" t="s">
        <v>224</v>
      </c>
      <c r="C142" s="3" t="s">
        <v>11</v>
      </c>
      <c r="D142" s="8"/>
      <c r="E142" s="6" t="s">
        <v>184</v>
      </c>
      <c r="F142" s="3" t="s">
        <v>49</v>
      </c>
      <c r="G142" s="3" t="s">
        <v>193</v>
      </c>
    </row>
    <row r="143" spans="1:7" ht="31.2" x14ac:dyDescent="0.3">
      <c r="A143" s="13" t="s">
        <v>223</v>
      </c>
      <c r="B143" s="13" t="s">
        <v>224</v>
      </c>
      <c r="C143" s="13" t="s">
        <v>196</v>
      </c>
      <c r="D143" s="14">
        <v>500</v>
      </c>
      <c r="E143" s="13" t="s">
        <v>184</v>
      </c>
      <c r="F143" s="13" t="s">
        <v>49</v>
      </c>
      <c r="G143" s="13" t="s">
        <v>193</v>
      </c>
    </row>
    <row r="144" spans="1:7" ht="31.2" x14ac:dyDescent="0.3">
      <c r="A144" s="13" t="s">
        <v>225</v>
      </c>
      <c r="B144" s="13" t="s">
        <v>226</v>
      </c>
      <c r="C144" s="13" t="s">
        <v>196</v>
      </c>
      <c r="D144" s="14">
        <v>500</v>
      </c>
      <c r="E144" s="13" t="s">
        <v>184</v>
      </c>
      <c r="F144" s="13" t="s">
        <v>46</v>
      </c>
      <c r="G144" s="13" t="s">
        <v>209</v>
      </c>
    </row>
    <row r="145" spans="1:7" ht="31.2" x14ac:dyDescent="0.3">
      <c r="A145" s="15" t="s">
        <v>227</v>
      </c>
      <c r="B145" s="15" t="s">
        <v>228</v>
      </c>
      <c r="C145" s="15" t="s">
        <v>11</v>
      </c>
      <c r="D145" s="16"/>
      <c r="E145" s="13" t="s">
        <v>184</v>
      </c>
      <c r="F145" s="15" t="s">
        <v>12</v>
      </c>
      <c r="G145" s="15" t="s">
        <v>197</v>
      </c>
    </row>
    <row r="146" spans="1:7" ht="31.2" x14ac:dyDescent="0.3">
      <c r="A146" s="13" t="s">
        <v>229</v>
      </c>
      <c r="B146" s="13" t="s">
        <v>108</v>
      </c>
      <c r="C146" s="13" t="s">
        <v>230</v>
      </c>
      <c r="D146" s="14">
        <v>250</v>
      </c>
      <c r="E146" s="13" t="s">
        <v>184</v>
      </c>
      <c r="F146" s="13" t="s">
        <v>28</v>
      </c>
      <c r="G146" s="13" t="s">
        <v>197</v>
      </c>
    </row>
    <row r="147" spans="1:7" ht="31.2" x14ac:dyDescent="0.3">
      <c r="A147" s="15" t="s">
        <v>231</v>
      </c>
      <c r="B147" s="15" t="s">
        <v>114</v>
      </c>
      <c r="C147" s="15" t="s">
        <v>7</v>
      </c>
      <c r="D147" s="16"/>
      <c r="E147" s="13" t="s">
        <v>184</v>
      </c>
      <c r="F147" s="15" t="s">
        <v>16</v>
      </c>
      <c r="G147" s="15" t="s">
        <v>209</v>
      </c>
    </row>
    <row r="148" spans="1:7" ht="31.2" x14ac:dyDescent="0.3">
      <c r="A148" s="15" t="s">
        <v>232</v>
      </c>
      <c r="B148" s="15" t="s">
        <v>114</v>
      </c>
      <c r="C148" s="15" t="s">
        <v>233</v>
      </c>
      <c r="D148" s="16">
        <v>1000</v>
      </c>
      <c r="E148" s="13" t="s">
        <v>184</v>
      </c>
      <c r="F148" s="15" t="s">
        <v>50</v>
      </c>
      <c r="G148" s="15" t="s">
        <v>197</v>
      </c>
    </row>
    <row r="149" spans="1:7" ht="31.2" x14ac:dyDescent="0.3">
      <c r="A149" s="15" t="s">
        <v>234</v>
      </c>
      <c r="B149" s="15" t="s">
        <v>235</v>
      </c>
      <c r="C149" s="15" t="s">
        <v>11</v>
      </c>
      <c r="D149" s="16"/>
      <c r="E149" s="13" t="s">
        <v>184</v>
      </c>
      <c r="F149" s="15" t="s">
        <v>214</v>
      </c>
      <c r="G149" s="15" t="s">
        <v>193</v>
      </c>
    </row>
    <row r="150" spans="1:7" ht="31.2" x14ac:dyDescent="0.3">
      <c r="A150" s="13" t="s">
        <v>103</v>
      </c>
      <c r="B150" s="13" t="s">
        <v>236</v>
      </c>
      <c r="C150" s="13" t="s">
        <v>196</v>
      </c>
      <c r="D150" s="14">
        <v>500</v>
      </c>
      <c r="E150" s="13" t="s">
        <v>184</v>
      </c>
      <c r="F150" s="13" t="s">
        <v>23</v>
      </c>
      <c r="G150" s="13" t="s">
        <v>237</v>
      </c>
    </row>
    <row r="151" spans="1:7" ht="31.2" x14ac:dyDescent="0.3">
      <c r="A151" s="15" t="s">
        <v>238</v>
      </c>
      <c r="B151" s="15" t="s">
        <v>239</v>
      </c>
      <c r="C151" s="15" t="s">
        <v>240</v>
      </c>
      <c r="D151" s="16"/>
      <c r="E151" s="13" t="s">
        <v>184</v>
      </c>
      <c r="F151" s="15" t="s">
        <v>14</v>
      </c>
      <c r="G151" s="15" t="s">
        <v>218</v>
      </c>
    </row>
    <row r="152" spans="1:7" ht="31.2" x14ac:dyDescent="0.3">
      <c r="A152" s="13" t="s">
        <v>241</v>
      </c>
      <c r="B152" s="13" t="s">
        <v>242</v>
      </c>
      <c r="C152" s="13" t="s">
        <v>243</v>
      </c>
      <c r="D152" s="14">
        <v>1500</v>
      </c>
      <c r="E152" s="13" t="s">
        <v>184</v>
      </c>
      <c r="F152" s="13" t="s">
        <v>9</v>
      </c>
      <c r="G152" s="13" t="s">
        <v>200</v>
      </c>
    </row>
    <row r="153" spans="1:7" ht="31.2" x14ac:dyDescent="0.3">
      <c r="A153" s="15" t="s">
        <v>244</v>
      </c>
      <c r="B153" s="15" t="s">
        <v>245</v>
      </c>
      <c r="C153" s="15" t="s">
        <v>7</v>
      </c>
      <c r="D153" s="16"/>
      <c r="E153" s="13" t="s">
        <v>184</v>
      </c>
      <c r="F153" s="15" t="s">
        <v>9</v>
      </c>
      <c r="G153" s="15" t="s">
        <v>218</v>
      </c>
    </row>
    <row r="154" spans="1:7" ht="31.2" x14ac:dyDescent="0.3">
      <c r="A154" s="13" t="s">
        <v>246</v>
      </c>
      <c r="B154" s="13" t="s">
        <v>247</v>
      </c>
      <c r="C154" s="13" t="s">
        <v>196</v>
      </c>
      <c r="D154" s="14">
        <v>500</v>
      </c>
      <c r="E154" s="13" t="s">
        <v>184</v>
      </c>
      <c r="F154" s="13" t="s">
        <v>33</v>
      </c>
      <c r="G154" s="13" t="s">
        <v>197</v>
      </c>
    </row>
    <row r="155" spans="1:7" ht="31.2" x14ac:dyDescent="0.3">
      <c r="A155" s="15" t="s">
        <v>248</v>
      </c>
      <c r="B155" s="15" t="s">
        <v>249</v>
      </c>
      <c r="C155" s="15" t="s">
        <v>11</v>
      </c>
      <c r="D155" s="17"/>
      <c r="E155" s="13" t="s">
        <v>184</v>
      </c>
      <c r="F155" s="15" t="s">
        <v>214</v>
      </c>
      <c r="G155" s="15" t="s">
        <v>215</v>
      </c>
    </row>
    <row r="156" spans="1:7" ht="31.2" x14ac:dyDescent="0.3">
      <c r="A156" s="13" t="s">
        <v>250</v>
      </c>
      <c r="B156" s="13" t="s">
        <v>251</v>
      </c>
      <c r="C156" s="13" t="s">
        <v>196</v>
      </c>
      <c r="D156" s="14">
        <v>500</v>
      </c>
      <c r="E156" s="13" t="s">
        <v>184</v>
      </c>
      <c r="F156" s="13" t="s">
        <v>12</v>
      </c>
      <c r="G156" s="13" t="s">
        <v>252</v>
      </c>
    </row>
    <row r="157" spans="1:7" ht="31.2" x14ac:dyDescent="0.3">
      <c r="A157" s="15" t="s">
        <v>253</v>
      </c>
      <c r="B157" s="15" t="s">
        <v>254</v>
      </c>
      <c r="C157" s="15" t="s">
        <v>7</v>
      </c>
      <c r="D157" s="16"/>
      <c r="E157" s="13" t="s">
        <v>184</v>
      </c>
      <c r="F157" s="15" t="s">
        <v>53</v>
      </c>
      <c r="G157" s="15" t="s">
        <v>197</v>
      </c>
    </row>
    <row r="158" spans="1:7" ht="31.2" x14ac:dyDescent="0.3">
      <c r="A158" s="13" t="s">
        <v>255</v>
      </c>
      <c r="B158" s="13" t="s">
        <v>256</v>
      </c>
      <c r="C158" s="13" t="s">
        <v>196</v>
      </c>
      <c r="D158" s="14">
        <v>500</v>
      </c>
      <c r="E158" s="13" t="s">
        <v>184</v>
      </c>
      <c r="F158" s="13" t="s">
        <v>12</v>
      </c>
      <c r="G158" s="13" t="s">
        <v>188</v>
      </c>
    </row>
    <row r="159" spans="1:7" ht="31.2" x14ac:dyDescent="0.3">
      <c r="A159" s="15" t="s">
        <v>257</v>
      </c>
      <c r="B159" s="15" t="s">
        <v>258</v>
      </c>
      <c r="C159" s="15" t="s">
        <v>11</v>
      </c>
      <c r="D159" s="16"/>
      <c r="E159" s="13" t="s">
        <v>184</v>
      </c>
      <c r="F159" s="15" t="s">
        <v>9</v>
      </c>
      <c r="G159" s="15" t="s">
        <v>197</v>
      </c>
    </row>
    <row r="160" spans="1:7" ht="31.2" x14ac:dyDescent="0.3">
      <c r="A160" s="15" t="s">
        <v>259</v>
      </c>
      <c r="B160" s="15" t="s">
        <v>260</v>
      </c>
      <c r="C160" s="15" t="s">
        <v>48</v>
      </c>
      <c r="D160" s="16">
        <v>200</v>
      </c>
      <c r="E160" s="13" t="s">
        <v>184</v>
      </c>
      <c r="F160" s="15" t="s">
        <v>14</v>
      </c>
      <c r="G160" s="15" t="s">
        <v>261</v>
      </c>
    </row>
    <row r="161" spans="1:7" ht="31.2" x14ac:dyDescent="0.3">
      <c r="A161" s="15" t="s">
        <v>262</v>
      </c>
      <c r="B161" s="15" t="s">
        <v>263</v>
      </c>
      <c r="C161" s="15" t="s">
        <v>11</v>
      </c>
      <c r="D161" s="16"/>
      <c r="E161" s="13" t="s">
        <v>184</v>
      </c>
      <c r="F161" s="15" t="s">
        <v>264</v>
      </c>
      <c r="G161" s="15" t="s">
        <v>209</v>
      </c>
    </row>
    <row r="162" spans="1:7" ht="31.2" x14ac:dyDescent="0.3">
      <c r="A162" s="15" t="s">
        <v>265</v>
      </c>
      <c r="B162" s="15" t="s">
        <v>266</v>
      </c>
      <c r="C162" s="15" t="s">
        <v>7</v>
      </c>
      <c r="D162" s="17"/>
      <c r="E162" s="13" t="s">
        <v>184</v>
      </c>
      <c r="F162" s="15" t="s">
        <v>16</v>
      </c>
      <c r="G162" s="15" t="s">
        <v>188</v>
      </c>
    </row>
    <row r="163" spans="1:7" ht="31.2" x14ac:dyDescent="0.3">
      <c r="A163" s="15" t="s">
        <v>267</v>
      </c>
      <c r="B163" s="15" t="s">
        <v>268</v>
      </c>
      <c r="C163" s="15" t="s">
        <v>7</v>
      </c>
      <c r="D163" s="16"/>
      <c r="E163" s="13" t="s">
        <v>184</v>
      </c>
      <c r="F163" s="15" t="s">
        <v>9</v>
      </c>
      <c r="G163" s="15" t="s">
        <v>197</v>
      </c>
    </row>
    <row r="164" spans="1:7" ht="31.2" x14ac:dyDescent="0.3">
      <c r="A164" s="15" t="s">
        <v>269</v>
      </c>
      <c r="B164" s="15" t="s">
        <v>270</v>
      </c>
      <c r="C164" s="15" t="s">
        <v>11</v>
      </c>
      <c r="D164" s="16"/>
      <c r="E164" s="13" t="s">
        <v>184</v>
      </c>
      <c r="F164" s="15" t="s">
        <v>44</v>
      </c>
      <c r="G164" s="15" t="s">
        <v>68</v>
      </c>
    </row>
    <row r="165" spans="1:7" ht="31.2" x14ac:dyDescent="0.3">
      <c r="A165" s="15" t="s">
        <v>271</v>
      </c>
      <c r="B165" s="15" t="s">
        <v>272</v>
      </c>
      <c r="C165" s="15" t="s">
        <v>7</v>
      </c>
      <c r="D165" s="17"/>
      <c r="E165" s="13" t="s">
        <v>184</v>
      </c>
      <c r="F165" s="15" t="s">
        <v>14</v>
      </c>
      <c r="G165" s="15" t="s">
        <v>188</v>
      </c>
    </row>
    <row r="166" spans="1:7" ht="31.2" x14ac:dyDescent="0.3">
      <c r="A166" s="13" t="s">
        <v>271</v>
      </c>
      <c r="B166" s="13" t="s">
        <v>272</v>
      </c>
      <c r="C166" s="13" t="s">
        <v>273</v>
      </c>
      <c r="D166" s="14">
        <v>1500</v>
      </c>
      <c r="E166" s="13" t="s">
        <v>184</v>
      </c>
      <c r="F166" s="13" t="s">
        <v>14</v>
      </c>
      <c r="G166" s="13" t="s">
        <v>188</v>
      </c>
    </row>
    <row r="167" spans="1:7" ht="31.2" x14ac:dyDescent="0.3">
      <c r="A167" s="15" t="s">
        <v>274</v>
      </c>
      <c r="B167" s="15" t="s">
        <v>275</v>
      </c>
      <c r="C167" s="15" t="s">
        <v>276</v>
      </c>
      <c r="D167" s="17">
        <v>100</v>
      </c>
      <c r="E167" s="13" t="s">
        <v>184</v>
      </c>
      <c r="F167" s="15" t="s">
        <v>33</v>
      </c>
      <c r="G167" s="15" t="s">
        <v>277</v>
      </c>
    </row>
    <row r="168" spans="1:7" ht="31.2" x14ac:dyDescent="0.3">
      <c r="A168" s="15" t="s">
        <v>138</v>
      </c>
      <c r="B168" s="15" t="s">
        <v>278</v>
      </c>
      <c r="C168" s="15" t="s">
        <v>11</v>
      </c>
      <c r="D168" s="16"/>
      <c r="E168" s="13" t="s">
        <v>184</v>
      </c>
      <c r="F168" s="15" t="s">
        <v>49</v>
      </c>
      <c r="G168" s="15" t="s">
        <v>197</v>
      </c>
    </row>
    <row r="169" spans="1:7" ht="31.2" x14ac:dyDescent="0.3">
      <c r="A169" s="13" t="s">
        <v>279</v>
      </c>
      <c r="B169" s="13" t="s">
        <v>280</v>
      </c>
      <c r="C169" s="13" t="s">
        <v>281</v>
      </c>
      <c r="D169" s="14">
        <v>1500</v>
      </c>
      <c r="E169" s="13" t="s">
        <v>184</v>
      </c>
      <c r="F169" s="13" t="s">
        <v>46</v>
      </c>
      <c r="G169" s="13" t="s">
        <v>188</v>
      </c>
    </row>
    <row r="170" spans="1:7" ht="31.2" x14ac:dyDescent="0.3">
      <c r="A170" s="15" t="s">
        <v>282</v>
      </c>
      <c r="B170" s="15" t="s">
        <v>283</v>
      </c>
      <c r="C170" s="15" t="s">
        <v>11</v>
      </c>
      <c r="D170" s="17"/>
      <c r="E170" s="13" t="s">
        <v>184</v>
      </c>
      <c r="F170" s="15" t="s">
        <v>49</v>
      </c>
      <c r="G170" s="15" t="s">
        <v>284</v>
      </c>
    </row>
    <row r="171" spans="1:7" ht="31.2" x14ac:dyDescent="0.3">
      <c r="A171" s="15" t="s">
        <v>285</v>
      </c>
      <c r="B171" s="15" t="s">
        <v>286</v>
      </c>
      <c r="C171" s="15" t="s">
        <v>11</v>
      </c>
      <c r="D171" s="16"/>
      <c r="E171" s="13" t="s">
        <v>184</v>
      </c>
      <c r="F171" s="15" t="s">
        <v>25</v>
      </c>
      <c r="G171" s="15" t="s">
        <v>185</v>
      </c>
    </row>
    <row r="172" spans="1:7" ht="31.2" x14ac:dyDescent="0.3">
      <c r="A172" s="15" t="s">
        <v>287</v>
      </c>
      <c r="B172" s="15" t="s">
        <v>288</v>
      </c>
      <c r="C172" s="15" t="s">
        <v>11</v>
      </c>
      <c r="D172" s="16"/>
      <c r="E172" s="13" t="s">
        <v>184</v>
      </c>
      <c r="F172" s="15" t="s">
        <v>50</v>
      </c>
      <c r="G172" s="15" t="s">
        <v>209</v>
      </c>
    </row>
    <row r="173" spans="1:7" ht="31.2" x14ac:dyDescent="0.3">
      <c r="A173" s="15" t="s">
        <v>289</v>
      </c>
      <c r="B173" s="15" t="s">
        <v>290</v>
      </c>
      <c r="C173" s="15" t="s">
        <v>291</v>
      </c>
      <c r="D173" s="17">
        <v>400</v>
      </c>
      <c r="E173" s="13" t="s">
        <v>184</v>
      </c>
      <c r="F173" s="15" t="s">
        <v>14</v>
      </c>
      <c r="G173" s="15" t="s">
        <v>193</v>
      </c>
    </row>
    <row r="174" spans="1:7" ht="31.2" x14ac:dyDescent="0.3">
      <c r="A174" s="15" t="s">
        <v>88</v>
      </c>
      <c r="B174" s="15" t="s">
        <v>292</v>
      </c>
      <c r="C174" s="15" t="s">
        <v>11</v>
      </c>
      <c r="D174" s="16"/>
      <c r="E174" s="13" t="s">
        <v>184</v>
      </c>
      <c r="F174" s="15" t="s">
        <v>14</v>
      </c>
      <c r="G174" s="15" t="s">
        <v>261</v>
      </c>
    </row>
    <row r="175" spans="1:7" ht="31.2" x14ac:dyDescent="0.3">
      <c r="A175" s="15" t="s">
        <v>293</v>
      </c>
      <c r="B175" s="15" t="s">
        <v>294</v>
      </c>
      <c r="C175" s="15" t="s">
        <v>7</v>
      </c>
      <c r="D175" s="16"/>
      <c r="E175" s="13" t="s">
        <v>184</v>
      </c>
      <c r="F175" s="15" t="s">
        <v>12</v>
      </c>
      <c r="G175" s="15" t="s">
        <v>209</v>
      </c>
    </row>
    <row r="176" spans="1:7" ht="31.2" x14ac:dyDescent="0.3">
      <c r="A176" s="15" t="s">
        <v>295</v>
      </c>
      <c r="B176" s="15" t="s">
        <v>296</v>
      </c>
      <c r="C176" s="15" t="s">
        <v>7</v>
      </c>
      <c r="D176" s="16"/>
      <c r="E176" s="13" t="s">
        <v>184</v>
      </c>
      <c r="F176" s="15" t="s">
        <v>14</v>
      </c>
      <c r="G176" s="15" t="s">
        <v>261</v>
      </c>
    </row>
    <row r="177" spans="1:7" ht="31.2" x14ac:dyDescent="0.3">
      <c r="A177" s="13" t="s">
        <v>297</v>
      </c>
      <c r="B177" s="13" t="s">
        <v>298</v>
      </c>
      <c r="C177" s="13" t="s">
        <v>221</v>
      </c>
      <c r="D177" s="14">
        <v>5000</v>
      </c>
      <c r="E177" s="13" t="s">
        <v>184</v>
      </c>
      <c r="F177" s="13" t="s">
        <v>44</v>
      </c>
      <c r="G177" s="13" t="s">
        <v>222</v>
      </c>
    </row>
    <row r="178" spans="1:7" ht="31.2" x14ac:dyDescent="0.3">
      <c r="A178" s="15" t="s">
        <v>299</v>
      </c>
      <c r="B178" s="15" t="s">
        <v>300</v>
      </c>
      <c r="C178" s="15" t="s">
        <v>291</v>
      </c>
      <c r="D178" s="17">
        <v>400</v>
      </c>
      <c r="E178" s="13" t="s">
        <v>184</v>
      </c>
      <c r="F178" s="15" t="s">
        <v>43</v>
      </c>
      <c r="G178" s="15" t="s">
        <v>200</v>
      </c>
    </row>
    <row r="179" spans="1:7" ht="31.2" x14ac:dyDescent="0.3">
      <c r="A179" s="15" t="s">
        <v>201</v>
      </c>
      <c r="B179" s="15" t="s">
        <v>301</v>
      </c>
      <c r="C179" s="15" t="s">
        <v>7</v>
      </c>
      <c r="D179" s="17"/>
      <c r="E179" s="13" t="s">
        <v>184</v>
      </c>
      <c r="F179" s="15" t="s">
        <v>33</v>
      </c>
      <c r="G179" s="15" t="s">
        <v>284</v>
      </c>
    </row>
    <row r="180" spans="1:7" ht="31.2" x14ac:dyDescent="0.3">
      <c r="A180" s="13" t="s">
        <v>201</v>
      </c>
      <c r="B180" s="13" t="s">
        <v>301</v>
      </c>
      <c r="C180" s="13" t="s">
        <v>196</v>
      </c>
      <c r="D180" s="14">
        <v>500</v>
      </c>
      <c r="E180" s="13" t="s">
        <v>184</v>
      </c>
      <c r="F180" s="13" t="s">
        <v>33</v>
      </c>
      <c r="G180" s="13" t="s">
        <v>302</v>
      </c>
    </row>
    <row r="181" spans="1:7" ht="31.2" x14ac:dyDescent="0.3">
      <c r="A181" s="13" t="s">
        <v>303</v>
      </c>
      <c r="B181" s="13" t="s">
        <v>301</v>
      </c>
      <c r="C181" s="13" t="s">
        <v>304</v>
      </c>
      <c r="D181" s="14">
        <v>3000</v>
      </c>
      <c r="E181" s="13" t="s">
        <v>184</v>
      </c>
      <c r="F181" s="13" t="s">
        <v>33</v>
      </c>
      <c r="G181" s="13" t="s">
        <v>305</v>
      </c>
    </row>
    <row r="182" spans="1:7" ht="31.2" x14ac:dyDescent="0.3">
      <c r="A182" s="15" t="s">
        <v>306</v>
      </c>
      <c r="B182" s="15" t="s">
        <v>307</v>
      </c>
      <c r="C182" s="15" t="s">
        <v>11</v>
      </c>
      <c r="D182" s="16"/>
      <c r="E182" s="13" t="s">
        <v>184</v>
      </c>
      <c r="F182" s="15" t="s">
        <v>14</v>
      </c>
      <c r="G182" s="15" t="s">
        <v>261</v>
      </c>
    </row>
    <row r="183" spans="1:7" ht="31.2" x14ac:dyDescent="0.3">
      <c r="A183" s="15" t="s">
        <v>308</v>
      </c>
      <c r="B183" s="15" t="s">
        <v>309</v>
      </c>
      <c r="C183" s="15" t="s">
        <v>48</v>
      </c>
      <c r="D183" s="16">
        <v>200</v>
      </c>
      <c r="E183" s="13" t="s">
        <v>184</v>
      </c>
      <c r="F183" s="15" t="s">
        <v>14</v>
      </c>
      <c r="G183" s="15" t="s">
        <v>193</v>
      </c>
    </row>
    <row r="184" spans="1:7" ht="31.2" x14ac:dyDescent="0.3">
      <c r="A184" s="15" t="s">
        <v>310</v>
      </c>
      <c r="B184" s="15" t="s">
        <v>311</v>
      </c>
      <c r="C184" s="15" t="s">
        <v>7</v>
      </c>
      <c r="D184" s="16"/>
      <c r="E184" s="13" t="s">
        <v>184</v>
      </c>
      <c r="F184" s="15" t="s">
        <v>49</v>
      </c>
      <c r="G184" s="15" t="s">
        <v>200</v>
      </c>
    </row>
    <row r="185" spans="1:7" ht="31.2" x14ac:dyDescent="0.3">
      <c r="A185" s="13" t="s">
        <v>312</v>
      </c>
      <c r="B185" s="13" t="s">
        <v>313</v>
      </c>
      <c r="C185" s="13" t="s">
        <v>196</v>
      </c>
      <c r="D185" s="14">
        <v>500</v>
      </c>
      <c r="E185" s="13" t="s">
        <v>184</v>
      </c>
      <c r="F185" s="13" t="s">
        <v>43</v>
      </c>
      <c r="G185" s="13" t="s">
        <v>197</v>
      </c>
    </row>
    <row r="186" spans="1:7" ht="31.2" x14ac:dyDescent="0.3">
      <c r="A186" s="13" t="s">
        <v>312</v>
      </c>
      <c r="B186" s="13" t="s">
        <v>313</v>
      </c>
      <c r="C186" s="13" t="s">
        <v>230</v>
      </c>
      <c r="D186" s="14">
        <v>250</v>
      </c>
      <c r="E186" s="13" t="s">
        <v>184</v>
      </c>
      <c r="F186" s="13" t="s">
        <v>43</v>
      </c>
      <c r="G186" s="13" t="s">
        <v>197</v>
      </c>
    </row>
    <row r="187" spans="1:7" ht="31.2" x14ac:dyDescent="0.3">
      <c r="A187" s="15" t="s">
        <v>314</v>
      </c>
      <c r="B187" s="15" t="s">
        <v>315</v>
      </c>
      <c r="C187" s="15" t="s">
        <v>7</v>
      </c>
      <c r="D187" s="16"/>
      <c r="E187" s="13" t="s">
        <v>184</v>
      </c>
      <c r="F187" s="15" t="s">
        <v>264</v>
      </c>
      <c r="G187" s="15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Nallo</dc:creator>
  <cp:lastModifiedBy>Margaret Foight</cp:lastModifiedBy>
  <dcterms:created xsi:type="dcterms:W3CDTF">2025-05-28T13:40:26Z</dcterms:created>
  <dcterms:modified xsi:type="dcterms:W3CDTF">2025-06-12T19:57:30Z</dcterms:modified>
</cp:coreProperties>
</file>